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JS mesures WEB/"/>
    </mc:Choice>
  </mc:AlternateContent>
  <xr:revisionPtr revIDLastSave="0" documentId="8_{70FB718C-1BB5-3A4A-9A3B-042FF5C65F26}" xr6:coauthVersionLast="47" xr6:coauthVersionMax="47" xr10:uidLastSave="{00000000-0000-0000-0000-000000000000}"/>
  <bookViews>
    <workbookView xWindow="1340" yWindow="1840" windowWidth="18380" windowHeight="10060" activeTab="1"/>
  </bookViews>
  <sheets>
    <sheet name="Feuil1" sheetId="1" r:id="rId1"/>
    <sheet name="Moyennes" sheetId="2" r:id="rId2"/>
  </sheets>
  <definedNames>
    <definedName name="_xlnm.Print_Area" localSheetId="0">Feuil1!$A$35:$H$73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H37" i="1" s="1"/>
  <c r="D37" i="1"/>
  <c r="G38" i="1"/>
  <c r="H38" i="1" s="1"/>
  <c r="D3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E39" i="1" s="1"/>
  <c r="AX9" i="1"/>
  <c r="AY9" i="1"/>
  <c r="AZ9" i="1"/>
  <c r="BA9" i="1"/>
  <c r="BB9" i="1"/>
  <c r="BC9" i="1"/>
  <c r="D39" i="1" s="1"/>
  <c r="BD9" i="1"/>
  <c r="BE9" i="1"/>
  <c r="BF9" i="1"/>
  <c r="BG9" i="1"/>
  <c r="BH9" i="1"/>
  <c r="BI9" i="1"/>
  <c r="G40" i="1"/>
  <c r="H40" i="1" s="1"/>
  <c r="D40" i="1"/>
  <c r="G41" i="1"/>
  <c r="H41" i="1" s="1"/>
  <c r="D41" i="1"/>
  <c r="G42" i="1"/>
  <c r="H42" i="1" s="1"/>
  <c r="D42" i="1"/>
  <c r="C13" i="1"/>
  <c r="G53" i="1" s="1"/>
  <c r="H53" i="1" s="1"/>
  <c r="D13" i="1"/>
  <c r="D43" i="1" s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G43" i="1"/>
  <c r="C14" i="1"/>
  <c r="D14" i="1"/>
  <c r="D44" i="1" s="1"/>
  <c r="E14" i="1"/>
  <c r="F14" i="1"/>
  <c r="G44" i="1" s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G45" i="1"/>
  <c r="D45" i="1"/>
  <c r="H45" i="1" s="1"/>
  <c r="G46" i="1"/>
  <c r="H46" i="1" s="1"/>
  <c r="D46" i="1"/>
  <c r="G47" i="1"/>
  <c r="D47" i="1"/>
  <c r="H47" i="1" s="1"/>
  <c r="C18" i="1"/>
  <c r="F48" i="1" s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D48" i="1"/>
  <c r="C19" i="1"/>
  <c r="G49" i="1" s="1"/>
  <c r="D19" i="1"/>
  <c r="E19" i="1"/>
  <c r="D49" i="1" s="1"/>
  <c r="F19" i="1"/>
  <c r="G19" i="1"/>
  <c r="D54" i="1" s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G50" i="1"/>
  <c r="H50" i="1" s="1"/>
  <c r="D50" i="1"/>
  <c r="G51" i="1"/>
  <c r="H51" i="1" s="1"/>
  <c r="D51" i="1"/>
  <c r="G52" i="1"/>
  <c r="H52" i="1" s="1"/>
  <c r="D52" i="1"/>
  <c r="D53" i="1"/>
  <c r="G54" i="1"/>
  <c r="H54" i="1" s="1"/>
  <c r="G55" i="1"/>
  <c r="H55" i="1" s="1"/>
  <c r="D55" i="1"/>
  <c r="G56" i="1"/>
  <c r="H56" i="1" s="1"/>
  <c r="D56" i="1"/>
  <c r="G57" i="1"/>
  <c r="H57" i="1" s="1"/>
  <c r="D57" i="1"/>
  <c r="C23" i="1"/>
  <c r="D68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D58" i="1"/>
  <c r="C24" i="1"/>
  <c r="F59" i="1" s="1"/>
  <c r="D24" i="1"/>
  <c r="E24" i="1"/>
  <c r="F24" i="1"/>
  <c r="G24" i="1"/>
  <c r="G59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D59" i="1" s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G60" i="1"/>
  <c r="D60" i="1"/>
  <c r="H60" i="1"/>
  <c r="G61" i="1"/>
  <c r="H61" i="1" s="1"/>
  <c r="D61" i="1"/>
  <c r="G62" i="1"/>
  <c r="D62" i="1"/>
  <c r="H62" i="1"/>
  <c r="AV28" i="1"/>
  <c r="G63" i="1" s="1"/>
  <c r="H63" i="1" s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C28" i="1"/>
  <c r="F63" i="1" s="1"/>
  <c r="D28" i="1"/>
  <c r="E28" i="1"/>
  <c r="D63" i="1" s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9" i="1"/>
  <c r="G64" i="1" s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C29" i="1"/>
  <c r="D64" i="1" s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G65" i="1"/>
  <c r="D65" i="1"/>
  <c r="H65" i="1" s="1"/>
  <c r="G66" i="1"/>
  <c r="H66" i="1" s="1"/>
  <c r="D66" i="1"/>
  <c r="G67" i="1"/>
  <c r="D67" i="1"/>
  <c r="H67" i="1" s="1"/>
  <c r="G68" i="1"/>
  <c r="D69" i="1"/>
  <c r="G70" i="1"/>
  <c r="H70" i="1" s="1"/>
  <c r="D70" i="1"/>
  <c r="G71" i="1"/>
  <c r="D71" i="1"/>
  <c r="H71" i="1" s="1"/>
  <c r="G72" i="1"/>
  <c r="H72" i="1" s="1"/>
  <c r="D72" i="1"/>
  <c r="C33" i="1"/>
  <c r="D33" i="1"/>
  <c r="C73" i="1" s="1"/>
  <c r="F33" i="1"/>
  <c r="G33" i="1"/>
  <c r="F73" i="1" s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W33" i="1"/>
  <c r="X33" i="1"/>
  <c r="Y33" i="1"/>
  <c r="Z33" i="1"/>
  <c r="AA33" i="1"/>
  <c r="AB33" i="1"/>
  <c r="AC33" i="1"/>
  <c r="AE33" i="1"/>
  <c r="AF33" i="1"/>
  <c r="AG33" i="1"/>
  <c r="AH33" i="1"/>
  <c r="AI33" i="1"/>
  <c r="AJ33" i="1"/>
  <c r="AK33" i="1"/>
  <c r="AL33" i="1"/>
  <c r="AN33" i="1"/>
  <c r="AO33" i="1"/>
  <c r="AP33" i="1"/>
  <c r="AQ33" i="1"/>
  <c r="AR33" i="1"/>
  <c r="AS33" i="1"/>
  <c r="AT33" i="1"/>
  <c r="AU33" i="1"/>
  <c r="G36" i="1"/>
  <c r="H36" i="1" s="1"/>
  <c r="D36" i="1"/>
  <c r="C71" i="1"/>
  <c r="E71" i="1"/>
  <c r="F71" i="1"/>
  <c r="C72" i="1"/>
  <c r="E72" i="1"/>
  <c r="F72" i="1"/>
  <c r="F70" i="1"/>
  <c r="E70" i="1"/>
  <c r="C70" i="1"/>
  <c r="F69" i="1"/>
  <c r="C61" i="1"/>
  <c r="E61" i="1"/>
  <c r="F61" i="1"/>
  <c r="C62" i="1"/>
  <c r="E62" i="1"/>
  <c r="F62" i="1"/>
  <c r="C63" i="1"/>
  <c r="E63" i="1"/>
  <c r="F64" i="1"/>
  <c r="F60" i="1"/>
  <c r="E60" i="1"/>
  <c r="C60" i="1"/>
  <c r="C41" i="1"/>
  <c r="E41" i="1"/>
  <c r="F41" i="1"/>
  <c r="C42" i="1"/>
  <c r="E42" i="1"/>
  <c r="F42" i="1"/>
  <c r="C43" i="1"/>
  <c r="F43" i="1"/>
  <c r="C44" i="1"/>
  <c r="E44" i="1"/>
  <c r="C37" i="1"/>
  <c r="E37" i="1"/>
  <c r="F37" i="1"/>
  <c r="C38" i="1"/>
  <c r="E38" i="1"/>
  <c r="F38" i="1"/>
  <c r="C39" i="1"/>
  <c r="F39" i="1"/>
  <c r="F40" i="1"/>
  <c r="E40" i="1"/>
  <c r="F36" i="1"/>
  <c r="E36" i="1"/>
  <c r="C36" i="1"/>
  <c r="C40" i="1"/>
  <c r="C66" i="1"/>
  <c r="E66" i="1"/>
  <c r="F66" i="1"/>
  <c r="C67" i="1"/>
  <c r="E67" i="1"/>
  <c r="F67" i="1"/>
  <c r="C68" i="1"/>
  <c r="E68" i="1"/>
  <c r="F65" i="1"/>
  <c r="E65" i="1"/>
  <c r="C65" i="1"/>
  <c r="C57" i="1"/>
  <c r="E57" i="1"/>
  <c r="F57" i="1"/>
  <c r="C58" i="1"/>
  <c r="F58" i="1"/>
  <c r="C59" i="1"/>
  <c r="E59" i="1"/>
  <c r="F55" i="1"/>
  <c r="E55" i="1"/>
  <c r="C55" i="1"/>
  <c r="F56" i="1"/>
  <c r="E56" i="1"/>
  <c r="C56" i="1"/>
  <c r="F54" i="1"/>
  <c r="C54" i="1"/>
  <c r="F53" i="1"/>
  <c r="E53" i="1"/>
  <c r="F52" i="1"/>
  <c r="E52" i="1"/>
  <c r="C52" i="1"/>
  <c r="F51" i="1"/>
  <c r="E51" i="1"/>
  <c r="C51" i="1"/>
  <c r="F50" i="1"/>
  <c r="E50" i="1"/>
  <c r="C50" i="1"/>
  <c r="C46" i="1"/>
  <c r="E46" i="1"/>
  <c r="F46" i="1"/>
  <c r="C47" i="1"/>
  <c r="E47" i="1"/>
  <c r="F47" i="1"/>
  <c r="C48" i="1"/>
  <c r="E48" i="1"/>
  <c r="C49" i="1"/>
  <c r="F49" i="1"/>
  <c r="E45" i="1"/>
  <c r="F45" i="1"/>
  <c r="C45" i="1"/>
  <c r="H43" i="1" l="1"/>
  <c r="H59" i="1"/>
  <c r="H64" i="1"/>
  <c r="H68" i="1"/>
  <c r="H49" i="1"/>
  <c r="H44" i="1"/>
  <c r="G48" i="1"/>
  <c r="H48" i="1" s="1"/>
  <c r="G39" i="1"/>
  <c r="H39" i="1" s="1"/>
  <c r="E49" i="1"/>
  <c r="E54" i="1"/>
  <c r="E58" i="1"/>
  <c r="E43" i="1"/>
  <c r="E64" i="1"/>
  <c r="E69" i="1"/>
  <c r="E73" i="1"/>
  <c r="D73" i="1"/>
  <c r="G69" i="1"/>
  <c r="H69" i="1" s="1"/>
  <c r="G58" i="1"/>
  <c r="H58" i="1" s="1"/>
  <c r="C69" i="1"/>
  <c r="G73" i="1"/>
  <c r="C64" i="1"/>
  <c r="C53" i="1"/>
  <c r="F68" i="1"/>
  <c r="F44" i="1"/>
  <c r="H73" i="1" l="1"/>
</calcChain>
</file>

<file path=xl/sharedStrings.xml><?xml version="1.0" encoding="utf-8"?>
<sst xmlns="http://schemas.openxmlformats.org/spreadsheetml/2006/main" count="498" uniqueCount="254">
  <si>
    <t>ZZ 77</t>
  </si>
  <si>
    <t>Pretoria</t>
  </si>
  <si>
    <t>Sud Namibia</t>
  </si>
  <si>
    <t>"WH" 21</t>
  </si>
  <si>
    <t>Sud Nam</t>
  </si>
  <si>
    <t>Z 79</t>
  </si>
  <si>
    <t>XV 101</t>
  </si>
  <si>
    <t>ZH 87</t>
  </si>
  <si>
    <t>XV 102</t>
  </si>
  <si>
    <t>ZH 88</t>
  </si>
  <si>
    <t>XV 99-97</t>
  </si>
  <si>
    <t>ZH 89</t>
  </si>
  <si>
    <t>XIV 1082</t>
  </si>
  <si>
    <t>ZH 90</t>
  </si>
  <si>
    <t>XIV 88</t>
  </si>
  <si>
    <t>ZH 91</t>
  </si>
  <si>
    <t>XIV 80</t>
  </si>
  <si>
    <t>ZH 92</t>
  </si>
  <si>
    <t>XIV 86</t>
  </si>
  <si>
    <t>ZH 93</t>
  </si>
  <si>
    <t>XIV 81</t>
  </si>
  <si>
    <t>ZH 96</t>
  </si>
  <si>
    <t>XIV 92</t>
  </si>
  <si>
    <t>ZH 97</t>
  </si>
  <si>
    <t>XIV 83</t>
  </si>
  <si>
    <t>ZH 98</t>
  </si>
  <si>
    <t>XIV 78</t>
  </si>
  <si>
    <t>ZH 99</t>
  </si>
  <si>
    <t>XIV 87</t>
  </si>
  <si>
    <t>ZH 100</t>
  </si>
  <si>
    <t>XIV 82</t>
  </si>
  <si>
    <t>ZH 101</t>
  </si>
  <si>
    <t>XIII 74</t>
  </si>
  <si>
    <t>ZH 102</t>
  </si>
  <si>
    <t>NY 99700</t>
  </si>
  <si>
    <t>[36]</t>
  </si>
  <si>
    <t>[7]</t>
  </si>
  <si>
    <t>[24]</t>
  </si>
  <si>
    <t>[9,2]</t>
  </si>
  <si>
    <t>[30]</t>
  </si>
  <si>
    <t>[35]</t>
  </si>
  <si>
    <t>[25,7]</t>
  </si>
  <si>
    <t>ZZ? 70bis</t>
  </si>
  <si>
    <t>NMB 364</t>
  </si>
  <si>
    <t>NMB 8702 (367)</t>
  </si>
  <si>
    <t>Lo</t>
  </si>
  <si>
    <t>P2</t>
  </si>
  <si>
    <t>LP</t>
  </si>
  <si>
    <t>lo</t>
  </si>
  <si>
    <t>IP</t>
  </si>
  <si>
    <t xml:space="preserve">P3 </t>
  </si>
  <si>
    <t>L+l/2</t>
  </si>
  <si>
    <t>P4</t>
  </si>
  <si>
    <t>M1</t>
  </si>
  <si>
    <t>M2</t>
  </si>
  <si>
    <t>L miht</t>
  </si>
  <si>
    <t>M3</t>
  </si>
  <si>
    <t>l miht</t>
  </si>
  <si>
    <t>n</t>
  </si>
  <si>
    <t>x</t>
  </si>
  <si>
    <t>min</t>
  </si>
  <si>
    <t>max</t>
  </si>
  <si>
    <t>s</t>
  </si>
  <si>
    <t>P3 P4</t>
  </si>
  <si>
    <t>M1 M2</t>
  </si>
  <si>
    <t>Windhoek</t>
  </si>
  <si>
    <t xml:space="preserve">NMB </t>
  </si>
  <si>
    <t>NMB</t>
  </si>
  <si>
    <t>Z 70</t>
  </si>
  <si>
    <t>F</t>
  </si>
  <si>
    <t>Z 62</t>
  </si>
  <si>
    <t>Z 64</t>
  </si>
  <si>
    <t>Z 65</t>
  </si>
  <si>
    <t>Z 66</t>
  </si>
  <si>
    <t>Z 67</t>
  </si>
  <si>
    <t>NY</t>
  </si>
  <si>
    <t>Z 1</t>
  </si>
  <si>
    <t>Z 2</t>
  </si>
  <si>
    <t>Z 3</t>
  </si>
  <si>
    <t>Z 5</t>
  </si>
  <si>
    <t>Z 6</t>
  </si>
  <si>
    <t>Z 7</t>
  </si>
  <si>
    <t>Z 9</t>
  </si>
  <si>
    <t>LG</t>
  </si>
  <si>
    <t>Z 12</t>
  </si>
  <si>
    <t>Z 14</t>
  </si>
  <si>
    <t>Z 16</t>
  </si>
  <si>
    <t>Z 17</t>
  </si>
  <si>
    <t>Z 18</t>
  </si>
  <si>
    <t>BM</t>
  </si>
  <si>
    <t>Z 21</t>
  </si>
  <si>
    <t>Z 22</t>
  </si>
  <si>
    <t>Z 23</t>
  </si>
  <si>
    <t>Z 24</t>
  </si>
  <si>
    <t>Z 25</t>
  </si>
  <si>
    <t>Z 28</t>
  </si>
  <si>
    <t>Z 29</t>
  </si>
  <si>
    <t>Z 30</t>
  </si>
  <si>
    <t>Z 32</t>
  </si>
  <si>
    <t>BE</t>
  </si>
  <si>
    <t>4.6.23</t>
  </si>
  <si>
    <t>Z 39</t>
  </si>
  <si>
    <t>Z 40</t>
  </si>
  <si>
    <t xml:space="preserve">BL </t>
  </si>
  <si>
    <t>Z 41</t>
  </si>
  <si>
    <t>Z 42</t>
  </si>
  <si>
    <t>Z 43</t>
  </si>
  <si>
    <t>Z 44</t>
  </si>
  <si>
    <t>Z 45</t>
  </si>
  <si>
    <t>Z 46</t>
  </si>
  <si>
    <t>Z 47</t>
  </si>
  <si>
    <t>Z 49</t>
  </si>
  <si>
    <t>Z 50</t>
  </si>
  <si>
    <t>Z 51</t>
  </si>
  <si>
    <t>Z 52</t>
  </si>
  <si>
    <t>Z 53</t>
  </si>
  <si>
    <t>MU</t>
  </si>
  <si>
    <t>Z 57</t>
  </si>
  <si>
    <t>Z 61</t>
  </si>
  <si>
    <t>Z 58</t>
  </si>
  <si>
    <t>HA</t>
  </si>
  <si>
    <t xml:space="preserve">HA </t>
  </si>
  <si>
    <t>v</t>
  </si>
  <si>
    <t>&lt;4</t>
  </si>
  <si>
    <t>Z 71</t>
  </si>
  <si>
    <t>vv</t>
  </si>
  <si>
    <t>Zoo</t>
  </si>
  <si>
    <t>AC 1932.364</t>
  </si>
  <si>
    <t>ZH 1</t>
  </si>
  <si>
    <t>M</t>
  </si>
  <si>
    <t>AC 1933.562</t>
  </si>
  <si>
    <t>ZH 2</t>
  </si>
  <si>
    <t>AC 1936.325</t>
  </si>
  <si>
    <t>ZH 3</t>
  </si>
  <si>
    <t>"Chapman"</t>
  </si>
  <si>
    <t>AC 1940.3</t>
  </si>
  <si>
    <t>ZH 5</t>
  </si>
  <si>
    <t>15 ans</t>
  </si>
  <si>
    <t>P3</t>
  </si>
  <si>
    <t>L</t>
  </si>
  <si>
    <t>LPT</t>
  </si>
  <si>
    <t>l</t>
  </si>
  <si>
    <t>-</t>
  </si>
  <si>
    <t>AC 1948.54</t>
  </si>
  <si>
    <t>ZH 6</t>
  </si>
  <si>
    <t>31.01.40</t>
  </si>
  <si>
    <t>MA 77.67</t>
  </si>
  <si>
    <t>LG 111</t>
  </si>
  <si>
    <t>ZZ 9</t>
  </si>
  <si>
    <t>SWA</t>
  </si>
  <si>
    <t>LD 19888</t>
  </si>
  <si>
    <t>ZH 12</t>
  </si>
  <si>
    <t>AM 987</t>
  </si>
  <si>
    <t>ZZ? 14</t>
  </si>
  <si>
    <t>AM 7381</t>
  </si>
  <si>
    <t>ZH 16</t>
  </si>
  <si>
    <t>atypique</t>
  </si>
  <si>
    <t>AM 7691</t>
  </si>
  <si>
    <t>ZH 17</t>
  </si>
  <si>
    <t>Zoo ?</t>
  </si>
  <si>
    <t>AM 11320</t>
  </si>
  <si>
    <t>Angola</t>
  </si>
  <si>
    <t>Elephant Bay</t>
  </si>
  <si>
    <t>BM 20.4.27.52</t>
  </si>
  <si>
    <t>ZH 21</t>
  </si>
  <si>
    <t>BM 20.4.27.55</t>
  </si>
  <si>
    <t>ZH 22</t>
  </si>
  <si>
    <t>BM 20.7.29.1</t>
  </si>
  <si>
    <t>ZH 23</t>
  </si>
  <si>
    <t>S Africa</t>
  </si>
  <si>
    <t>BM 1846.3.23.10</t>
  </si>
  <si>
    <t>ZZ 24</t>
  </si>
  <si>
    <t>BM 1847.1.27.2</t>
  </si>
  <si>
    <t>ZZ 25</t>
  </si>
  <si>
    <t>Otjitundua</t>
  </si>
  <si>
    <t>BM 28.9.11.416</t>
  </si>
  <si>
    <t>ZH 28</t>
  </si>
  <si>
    <t>BM 39.4781</t>
  </si>
  <si>
    <t>ZH 29</t>
  </si>
  <si>
    <t>BM 1963.6.13.1</t>
  </si>
  <si>
    <t>ZH? 30</t>
  </si>
  <si>
    <t xml:space="preserve">BE 4.6.23 </t>
  </si>
  <si>
    <t>BE 1961.25</t>
  </si>
  <si>
    <t>ZH? 33</t>
  </si>
  <si>
    <t>DSWA</t>
  </si>
  <si>
    <t>G ?</t>
  </si>
  <si>
    <t>BL 12565</t>
  </si>
  <si>
    <t>ZH 39</t>
  </si>
  <si>
    <t>Omaruru</t>
  </si>
  <si>
    <t>BL 33960</t>
  </si>
  <si>
    <t>ZH 40</t>
  </si>
  <si>
    <t>BL 51820</t>
  </si>
  <si>
    <t>ZZ? 41</t>
  </si>
  <si>
    <t>"Zebra"</t>
  </si>
  <si>
    <t>BL 53065</t>
  </si>
  <si>
    <t>ZH 42</t>
  </si>
  <si>
    <t>BL 12560</t>
  </si>
  <si>
    <t>ZH 43</t>
  </si>
  <si>
    <t>BL 12569</t>
  </si>
  <si>
    <t>ZH 44</t>
  </si>
  <si>
    <t>BL 12578</t>
  </si>
  <si>
    <t>ZH 45</t>
  </si>
  <si>
    <t>BL 12567</t>
  </si>
  <si>
    <t>ZH 46</t>
  </si>
  <si>
    <t>BL 55246</t>
  </si>
  <si>
    <t>ZH 47</t>
  </si>
  <si>
    <t xml:space="preserve">Burchell ? </t>
  </si>
  <si>
    <t>BL 13415</t>
  </si>
  <si>
    <t>ZZ 49</t>
  </si>
  <si>
    <t>South A</t>
  </si>
  <si>
    <t>Kapland</t>
  </si>
  <si>
    <t>BL 47489</t>
  </si>
  <si>
    <t>ZZ 50</t>
  </si>
  <si>
    <t>Cradock</t>
  </si>
  <si>
    <t>MU 542</t>
  </si>
  <si>
    <t>ZZ 51</t>
  </si>
  <si>
    <t>Geinungho</t>
  </si>
  <si>
    <t>MU 1909-399</t>
  </si>
  <si>
    <t>ZH 52</t>
  </si>
  <si>
    <t>MU 1909-404</t>
  </si>
  <si>
    <t>ZH 53</t>
  </si>
  <si>
    <t>30, paraît 13</t>
  </si>
  <si>
    <t>MU 1956-8</t>
  </si>
  <si>
    <t>ZH 56</t>
  </si>
  <si>
    <t>"Burchell"</t>
  </si>
  <si>
    <t>Namibia</t>
  </si>
  <si>
    <t>Etosha</t>
  </si>
  <si>
    <t>MU 1959-238</t>
  </si>
  <si>
    <t>ZH 57</t>
  </si>
  <si>
    <t>HA 1394</t>
  </si>
  <si>
    <t>HA 1396</t>
  </si>
  <si>
    <t>ZZ 61</t>
  </si>
  <si>
    <t>J.inf cab!</t>
  </si>
  <si>
    <t>NY 81781</t>
  </si>
  <si>
    <t>voir P4 inf</t>
  </si>
  <si>
    <t>NY 81775</t>
  </si>
  <si>
    <t>ZZ 64</t>
  </si>
  <si>
    <t>Chubb 178</t>
  </si>
  <si>
    <t>NY 42753</t>
  </si>
  <si>
    <t>ZZ? 66</t>
  </si>
  <si>
    <t>NY 90240</t>
  </si>
  <si>
    <t>ZH 67</t>
  </si>
  <si>
    <t>Bloemf</t>
  </si>
  <si>
    <t>NMB 7444</t>
  </si>
  <si>
    <t>ZZ? 70</t>
  </si>
  <si>
    <t>vvv</t>
  </si>
  <si>
    <t>ZZ? 71</t>
  </si>
  <si>
    <t>Z 72</t>
  </si>
  <si>
    <t>NMB 6026</t>
  </si>
  <si>
    <t>ZH? 73</t>
  </si>
  <si>
    <t>Cap</t>
  </si>
  <si>
    <t>ZM 33855</t>
  </si>
  <si>
    <t>ZZ 74</t>
  </si>
  <si>
    <t>ZM 37764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</si>
</sst>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4" x14ac:knownFonts="1">
    <font>
      <sz val="9"/>
      <name val="Geneva"/>
    </font>
    <font>
      <b/>
      <sz val="9"/>
      <name val="Geneva"/>
      <family val="2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180" fontId="0" fillId="0" borderId="0" xfId="0" applyNumberFormat="1"/>
    <xf numFmtId="0" fontId="0" fillId="0" borderId="2" xfId="0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180" fontId="3" fillId="0" borderId="3" xfId="0" applyNumberFormat="1" applyFont="1" applyBorder="1" applyAlignment="1">
      <alignment horizontal="center"/>
    </xf>
    <xf numFmtId="180" fontId="3" fillId="0" borderId="0" xfId="0" applyNumberFormat="1" applyFont="1" applyBorder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/>
    </xf>
    <xf numFmtId="1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3"/>
  <sheetViews>
    <sheetView workbookViewId="0">
      <selection activeCell="A4" sqref="A4:BI33"/>
    </sheetView>
  </sheetViews>
  <sheetFormatPr baseColWidth="10" defaultColWidth="6.5" defaultRowHeight="13" x14ac:dyDescent="0.2"/>
  <cols>
    <col min="5" max="5" width="6.6640625" bestFit="1" customWidth="1"/>
    <col min="6" max="6" width="6.6640625" customWidth="1"/>
    <col min="7" max="8" width="6.6640625" bestFit="1" customWidth="1"/>
    <col min="9" max="9" width="7.33203125" bestFit="1" customWidth="1"/>
    <col min="10" max="25" width="6.6640625" bestFit="1" customWidth="1"/>
  </cols>
  <sheetData>
    <row r="1" spans="1:61" s="2" customFormat="1" x14ac:dyDescent="0.2">
      <c r="AT1" s="2" t="s">
        <v>69</v>
      </c>
    </row>
    <row r="2" spans="1:61" s="2" customFormat="1" x14ac:dyDescent="0.2">
      <c r="I2" s="2" t="s">
        <v>83</v>
      </c>
      <c r="O2" s="2" t="s">
        <v>89</v>
      </c>
      <c r="W2" s="2" t="s">
        <v>99</v>
      </c>
      <c r="X2" s="2" t="s">
        <v>103</v>
      </c>
      <c r="AI2" s="2" t="s">
        <v>116</v>
      </c>
      <c r="AM2" s="2" t="s">
        <v>120</v>
      </c>
      <c r="AN2" s="2" t="s">
        <v>121</v>
      </c>
      <c r="AO2" s="2" t="s">
        <v>75</v>
      </c>
      <c r="AP2" s="2" t="s">
        <v>75</v>
      </c>
      <c r="AQ2" s="2" t="s">
        <v>75</v>
      </c>
      <c r="AR2" s="2" t="s">
        <v>75</v>
      </c>
      <c r="AS2" s="2" t="s">
        <v>75</v>
      </c>
      <c r="AT2" s="2" t="s">
        <v>66</v>
      </c>
      <c r="AU2" s="2" t="s">
        <v>67</v>
      </c>
      <c r="AV2" s="2" t="s">
        <v>65</v>
      </c>
    </row>
    <row r="3" spans="1:61" s="2" customFormat="1" x14ac:dyDescent="0.2">
      <c r="I3" s="2">
        <v>111</v>
      </c>
      <c r="W3" s="2" t="s">
        <v>100</v>
      </c>
      <c r="X3" s="2">
        <v>12565</v>
      </c>
      <c r="AI3" s="2">
        <v>542</v>
      </c>
      <c r="AM3" s="2">
        <v>1394</v>
      </c>
      <c r="AN3" s="2">
        <v>1396</v>
      </c>
      <c r="AO3" s="2">
        <v>81781</v>
      </c>
      <c r="AS3" s="2">
        <v>90240</v>
      </c>
      <c r="AT3" s="2">
        <v>7444</v>
      </c>
    </row>
    <row r="4" spans="1:61" s="2" customFormat="1" x14ac:dyDescent="0.2">
      <c r="C4" s="2">
        <v>10</v>
      </c>
      <c r="D4" s="2">
        <v>100</v>
      </c>
      <c r="E4" s="2">
        <v>100</v>
      </c>
      <c r="F4" s="2">
        <v>10</v>
      </c>
      <c r="G4" s="2" t="s">
        <v>122</v>
      </c>
      <c r="H4" s="2">
        <v>10</v>
      </c>
      <c r="I4" s="2">
        <v>10</v>
      </c>
      <c r="J4" s="2" t="s">
        <v>122</v>
      </c>
      <c r="K4" s="2">
        <v>10</v>
      </c>
      <c r="L4" s="2">
        <v>10</v>
      </c>
      <c r="M4" s="2">
        <v>100</v>
      </c>
      <c r="N4" s="2" t="s">
        <v>122</v>
      </c>
      <c r="O4" s="2">
        <v>100</v>
      </c>
      <c r="P4" s="2">
        <v>100</v>
      </c>
      <c r="Q4" s="2">
        <v>100</v>
      </c>
      <c r="R4" s="2">
        <v>10</v>
      </c>
      <c r="S4" s="2">
        <v>10</v>
      </c>
      <c r="T4" s="2">
        <v>10</v>
      </c>
      <c r="U4" s="2">
        <v>100</v>
      </c>
      <c r="V4" s="2">
        <v>100</v>
      </c>
      <c r="W4" s="2">
        <v>100</v>
      </c>
      <c r="X4" s="2">
        <v>10</v>
      </c>
      <c r="Y4" s="2">
        <v>100</v>
      </c>
      <c r="Z4" s="2" t="s">
        <v>122</v>
      </c>
      <c r="AA4" s="2" t="s">
        <v>122</v>
      </c>
      <c r="AB4" s="2">
        <v>10</v>
      </c>
      <c r="AC4" s="2">
        <v>10</v>
      </c>
      <c r="AD4" s="2" t="s">
        <v>123</v>
      </c>
      <c r="AE4" s="2">
        <v>100</v>
      </c>
      <c r="AF4" s="2">
        <v>10</v>
      </c>
      <c r="AG4" s="2">
        <v>10</v>
      </c>
      <c r="AH4" s="2">
        <v>10</v>
      </c>
      <c r="AI4" s="2">
        <v>10</v>
      </c>
      <c r="AJ4" s="2">
        <v>10</v>
      </c>
      <c r="AK4" s="2">
        <v>10</v>
      </c>
      <c r="AL4" s="2">
        <v>10</v>
      </c>
      <c r="AM4" s="2">
        <v>100</v>
      </c>
      <c r="AN4" s="2">
        <v>100</v>
      </c>
      <c r="AO4" s="2">
        <v>10</v>
      </c>
      <c r="AP4" s="2">
        <v>100</v>
      </c>
      <c r="AQ4" s="2">
        <v>100</v>
      </c>
      <c r="AR4" s="2">
        <v>3000</v>
      </c>
      <c r="AS4" s="2">
        <v>100</v>
      </c>
      <c r="AT4" s="2">
        <v>100</v>
      </c>
      <c r="AU4" s="2" t="s">
        <v>125</v>
      </c>
      <c r="BF4" s="2" t="s">
        <v>122</v>
      </c>
    </row>
    <row r="5" spans="1:61" s="2" customFormat="1" x14ac:dyDescent="0.2">
      <c r="C5" s="2" t="s">
        <v>76</v>
      </c>
      <c r="D5" s="2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2" t="s">
        <v>82</v>
      </c>
      <c r="J5" s="2" t="s">
        <v>84</v>
      </c>
      <c r="K5" s="2" t="s">
        <v>85</v>
      </c>
      <c r="L5" s="2" t="s">
        <v>86</v>
      </c>
      <c r="M5" s="2" t="s">
        <v>87</v>
      </c>
      <c r="N5" s="2" t="s">
        <v>88</v>
      </c>
      <c r="O5" s="2" t="s">
        <v>90</v>
      </c>
      <c r="P5" s="2" t="s">
        <v>91</v>
      </c>
      <c r="Q5" s="2" t="s">
        <v>92</v>
      </c>
      <c r="R5" s="2" t="s">
        <v>93</v>
      </c>
      <c r="S5" s="2" t="s">
        <v>94</v>
      </c>
      <c r="T5" s="2" t="s">
        <v>95</v>
      </c>
      <c r="U5" s="2" t="s">
        <v>96</v>
      </c>
      <c r="V5" s="2" t="s">
        <v>97</v>
      </c>
      <c r="W5" s="2" t="s">
        <v>98</v>
      </c>
      <c r="X5" s="2" t="s">
        <v>101</v>
      </c>
      <c r="Y5" s="2" t="s">
        <v>102</v>
      </c>
      <c r="Z5" s="2" t="s">
        <v>104</v>
      </c>
      <c r="AA5" s="2" t="s">
        <v>105</v>
      </c>
      <c r="AB5" s="2" t="s">
        <v>106</v>
      </c>
      <c r="AC5" s="2" t="s">
        <v>107</v>
      </c>
      <c r="AD5" s="2" t="s">
        <v>108</v>
      </c>
      <c r="AE5" s="2" t="s">
        <v>109</v>
      </c>
      <c r="AF5" s="2" t="s">
        <v>110</v>
      </c>
      <c r="AG5" s="2" t="s">
        <v>111</v>
      </c>
      <c r="AH5" s="2" t="s">
        <v>112</v>
      </c>
      <c r="AI5" s="2" t="s">
        <v>113</v>
      </c>
      <c r="AJ5" s="2" t="s">
        <v>114</v>
      </c>
      <c r="AK5" s="2" t="s">
        <v>115</v>
      </c>
      <c r="AL5" s="2" t="s">
        <v>117</v>
      </c>
      <c r="AM5" s="2" t="s">
        <v>119</v>
      </c>
      <c r="AN5" s="2" t="s">
        <v>118</v>
      </c>
      <c r="AO5" s="2" t="s">
        <v>70</v>
      </c>
      <c r="AP5" s="2" t="s">
        <v>71</v>
      </c>
      <c r="AQ5" s="2" t="s">
        <v>72</v>
      </c>
      <c r="AR5" s="2" t="s">
        <v>73</v>
      </c>
      <c r="AS5" s="2" t="s">
        <v>74</v>
      </c>
      <c r="AT5" s="2" t="s">
        <v>68</v>
      </c>
      <c r="AU5" s="2" t="s">
        <v>124</v>
      </c>
      <c r="AV5" s="2">
        <v>78</v>
      </c>
      <c r="AW5" s="2">
        <v>80</v>
      </c>
      <c r="AX5" s="2">
        <v>81</v>
      </c>
      <c r="AY5" s="2">
        <v>82</v>
      </c>
      <c r="AZ5" s="2">
        <v>83</v>
      </c>
      <c r="BA5" s="2">
        <v>84</v>
      </c>
      <c r="BB5" s="2">
        <v>86</v>
      </c>
      <c r="BC5" s="2">
        <v>87</v>
      </c>
      <c r="BD5" s="2">
        <v>88</v>
      </c>
      <c r="BE5" s="2">
        <v>92</v>
      </c>
      <c r="BF5" s="2">
        <v>101</v>
      </c>
      <c r="BG5" s="2">
        <v>102</v>
      </c>
      <c r="BH5" s="2">
        <v>99</v>
      </c>
      <c r="BI5" s="2">
        <v>74</v>
      </c>
    </row>
    <row r="6" spans="1:61" x14ac:dyDescent="0.2">
      <c r="B6" t="s">
        <v>45</v>
      </c>
      <c r="C6">
        <v>34</v>
      </c>
      <c r="D6">
        <v>34.700000000000003</v>
      </c>
      <c r="E6">
        <v>36</v>
      </c>
      <c r="F6">
        <v>36</v>
      </c>
      <c r="G6">
        <v>39</v>
      </c>
      <c r="H6">
        <v>38</v>
      </c>
      <c r="I6">
        <v>34</v>
      </c>
      <c r="J6">
        <v>37</v>
      </c>
      <c r="K6">
        <v>32</v>
      </c>
      <c r="L6">
        <v>34</v>
      </c>
      <c r="M6">
        <v>31</v>
      </c>
      <c r="N6">
        <v>38</v>
      </c>
      <c r="O6">
        <v>34</v>
      </c>
      <c r="P6">
        <v>34.5</v>
      </c>
      <c r="Q6">
        <v>34.5</v>
      </c>
      <c r="R6">
        <v>34.700000000000003</v>
      </c>
      <c r="S6">
        <v>32</v>
      </c>
      <c r="T6">
        <v>33</v>
      </c>
      <c r="U6">
        <v>34</v>
      </c>
      <c r="V6">
        <v>35.200000000000003</v>
      </c>
      <c r="W6">
        <v>36</v>
      </c>
      <c r="X6">
        <v>33</v>
      </c>
      <c r="Y6">
        <v>35.5</v>
      </c>
      <c r="Z6">
        <v>35</v>
      </c>
      <c r="AA6">
        <v>37.5</v>
      </c>
      <c r="AB6">
        <v>36</v>
      </c>
      <c r="AC6">
        <v>37.5</v>
      </c>
      <c r="AD6">
        <v>36</v>
      </c>
      <c r="AE6">
        <v>35</v>
      </c>
      <c r="AF6">
        <v>36</v>
      </c>
      <c r="AG6">
        <v>34</v>
      </c>
      <c r="AH6">
        <v>36.5</v>
      </c>
      <c r="AI6">
        <v>33</v>
      </c>
      <c r="AJ6">
        <v>36</v>
      </c>
      <c r="AK6">
        <v>36</v>
      </c>
      <c r="AL6">
        <v>37</v>
      </c>
      <c r="AM6">
        <v>37</v>
      </c>
      <c r="AN6">
        <v>34</v>
      </c>
      <c r="AO6">
        <v>39</v>
      </c>
      <c r="AP6">
        <v>34</v>
      </c>
      <c r="AQ6">
        <v>35.5</v>
      </c>
      <c r="AR6">
        <v>34</v>
      </c>
      <c r="AS6">
        <v>33</v>
      </c>
      <c r="AT6">
        <v>33</v>
      </c>
      <c r="AU6">
        <v>33.5</v>
      </c>
    </row>
    <row r="7" spans="1:61" x14ac:dyDescent="0.2">
      <c r="A7" t="s">
        <v>46</v>
      </c>
      <c r="B7" t="s">
        <v>47</v>
      </c>
      <c r="C7">
        <v>7</v>
      </c>
      <c r="D7">
        <v>6.5</v>
      </c>
      <c r="E7">
        <v>7</v>
      </c>
      <c r="F7">
        <v>7.5</v>
      </c>
      <c r="G7">
        <v>7</v>
      </c>
      <c r="H7">
        <v>7</v>
      </c>
      <c r="I7">
        <v>7.2</v>
      </c>
      <c r="J7">
        <v>7</v>
      </c>
      <c r="K7">
        <v>7</v>
      </c>
      <c r="L7">
        <v>6</v>
      </c>
      <c r="M7">
        <v>8</v>
      </c>
      <c r="N7">
        <v>7</v>
      </c>
      <c r="O7">
        <v>6</v>
      </c>
      <c r="P7">
        <v>7</v>
      </c>
      <c r="Q7">
        <v>6</v>
      </c>
      <c r="R7">
        <v>6</v>
      </c>
      <c r="S7">
        <v>6.5</v>
      </c>
      <c r="T7">
        <v>7</v>
      </c>
      <c r="U7">
        <v>7</v>
      </c>
      <c r="V7">
        <v>8</v>
      </c>
      <c r="W7">
        <v>7</v>
      </c>
      <c r="X7">
        <v>6.5</v>
      </c>
      <c r="Y7">
        <v>6</v>
      </c>
      <c r="Z7">
        <v>8</v>
      </c>
      <c r="AA7">
        <v>9</v>
      </c>
      <c r="AB7">
        <v>6.5</v>
      </c>
      <c r="AC7">
        <v>7.5</v>
      </c>
      <c r="AD7">
        <v>8</v>
      </c>
      <c r="AE7">
        <v>7.5</v>
      </c>
      <c r="AF7">
        <v>8</v>
      </c>
      <c r="AG7">
        <v>6.5</v>
      </c>
      <c r="AH7">
        <v>7.5</v>
      </c>
      <c r="AI7">
        <v>7</v>
      </c>
      <c r="AJ7">
        <v>6.5</v>
      </c>
      <c r="AK7">
        <v>7</v>
      </c>
      <c r="AL7">
        <v>7.5</v>
      </c>
      <c r="AM7">
        <v>6.5</v>
      </c>
      <c r="AN7">
        <v>8</v>
      </c>
      <c r="AO7">
        <v>9</v>
      </c>
      <c r="AP7">
        <v>7</v>
      </c>
      <c r="AQ7">
        <v>7.5</v>
      </c>
      <c r="AR7">
        <v>7.2</v>
      </c>
      <c r="AS7">
        <v>7</v>
      </c>
      <c r="AT7">
        <v>6</v>
      </c>
      <c r="AU7">
        <v>7</v>
      </c>
    </row>
    <row r="8" spans="1:61" x14ac:dyDescent="0.2">
      <c r="B8" t="s">
        <v>48</v>
      </c>
      <c r="C8">
        <v>24</v>
      </c>
      <c r="D8">
        <v>24.3</v>
      </c>
      <c r="E8">
        <v>25</v>
      </c>
      <c r="F8">
        <v>23.2</v>
      </c>
      <c r="G8">
        <v>26.5</v>
      </c>
      <c r="H8">
        <v>26</v>
      </c>
      <c r="I8">
        <v>23</v>
      </c>
      <c r="J8">
        <v>26</v>
      </c>
      <c r="K8">
        <v>25</v>
      </c>
      <c r="L8">
        <v>25</v>
      </c>
      <c r="M8">
        <v>24.5</v>
      </c>
      <c r="N8">
        <v>26.5</v>
      </c>
      <c r="O8">
        <v>25</v>
      </c>
      <c r="P8">
        <v>24.5</v>
      </c>
      <c r="Q8">
        <v>24</v>
      </c>
      <c r="R8">
        <v>25</v>
      </c>
      <c r="S8">
        <v>22.3</v>
      </c>
      <c r="T8">
        <v>24.5</v>
      </c>
      <c r="U8">
        <v>24.5</v>
      </c>
      <c r="V8">
        <v>25</v>
      </c>
      <c r="W8">
        <v>27</v>
      </c>
      <c r="X8">
        <v>24</v>
      </c>
      <c r="Y8">
        <v>26</v>
      </c>
      <c r="Z8">
        <v>24</v>
      </c>
      <c r="AA8">
        <v>26.5</v>
      </c>
      <c r="AB8">
        <v>25.5</v>
      </c>
      <c r="AC8">
        <v>28.5</v>
      </c>
      <c r="AD8">
        <v>25</v>
      </c>
      <c r="AE8">
        <v>26</v>
      </c>
      <c r="AF8">
        <v>25.5</v>
      </c>
      <c r="AG8">
        <v>26</v>
      </c>
      <c r="AH8">
        <v>25.5</v>
      </c>
      <c r="AI8">
        <v>23</v>
      </c>
      <c r="AJ8">
        <v>25</v>
      </c>
      <c r="AK8">
        <v>28.5</v>
      </c>
      <c r="AL8">
        <v>26.5</v>
      </c>
      <c r="AM8">
        <v>26</v>
      </c>
      <c r="AN8">
        <v>26</v>
      </c>
      <c r="AO8">
        <v>25</v>
      </c>
      <c r="AP8">
        <v>25</v>
      </c>
      <c r="AQ8">
        <v>25</v>
      </c>
      <c r="AR8">
        <v>24</v>
      </c>
      <c r="AS8">
        <v>24</v>
      </c>
      <c r="AT8">
        <v>23</v>
      </c>
      <c r="AU8">
        <v>25</v>
      </c>
    </row>
    <row r="9" spans="1:61" x14ac:dyDescent="0.2">
      <c r="B9" t="s">
        <v>49</v>
      </c>
      <c r="C9">
        <f>100*C7/C6</f>
        <v>20.588235294117649</v>
      </c>
      <c r="D9">
        <f t="shared" ref="D9:AU9" si="0">100*D7/D6</f>
        <v>18.731988472622476</v>
      </c>
      <c r="E9">
        <f t="shared" si="0"/>
        <v>19.444444444444443</v>
      </c>
      <c r="F9">
        <f t="shared" si="0"/>
        <v>20.833333333333332</v>
      </c>
      <c r="G9">
        <f t="shared" si="0"/>
        <v>17.948717948717949</v>
      </c>
      <c r="H9">
        <f t="shared" si="0"/>
        <v>18.421052631578949</v>
      </c>
      <c r="I9">
        <f t="shared" si="0"/>
        <v>21.176470588235293</v>
      </c>
      <c r="J9">
        <f t="shared" si="0"/>
        <v>18.918918918918919</v>
      </c>
      <c r="K9">
        <f t="shared" si="0"/>
        <v>21.875</v>
      </c>
      <c r="L9">
        <f t="shared" si="0"/>
        <v>17.647058823529413</v>
      </c>
      <c r="M9">
        <f t="shared" si="0"/>
        <v>25.806451612903224</v>
      </c>
      <c r="N9">
        <f t="shared" si="0"/>
        <v>18.421052631578949</v>
      </c>
      <c r="O9">
        <f t="shared" si="0"/>
        <v>17.647058823529413</v>
      </c>
      <c r="P9">
        <f t="shared" si="0"/>
        <v>20.289855072463769</v>
      </c>
      <c r="Q9">
        <f t="shared" si="0"/>
        <v>17.391304347826086</v>
      </c>
      <c r="R9">
        <f t="shared" si="0"/>
        <v>17.291066282420747</v>
      </c>
      <c r="S9">
        <f t="shared" si="0"/>
        <v>20.3125</v>
      </c>
      <c r="T9">
        <f t="shared" si="0"/>
        <v>21.212121212121211</v>
      </c>
      <c r="U9">
        <f t="shared" si="0"/>
        <v>20.588235294117649</v>
      </c>
      <c r="V9">
        <f t="shared" si="0"/>
        <v>22.727272727272727</v>
      </c>
      <c r="W9">
        <f t="shared" si="0"/>
        <v>19.444444444444443</v>
      </c>
      <c r="X9">
        <f t="shared" si="0"/>
        <v>19.696969696969695</v>
      </c>
      <c r="Y9">
        <f t="shared" si="0"/>
        <v>16.901408450704224</v>
      </c>
      <c r="Z9">
        <f t="shared" si="0"/>
        <v>22.857142857142858</v>
      </c>
      <c r="AA9">
        <f t="shared" si="0"/>
        <v>24</v>
      </c>
      <c r="AB9">
        <f t="shared" si="0"/>
        <v>18.055555555555557</v>
      </c>
      <c r="AC9">
        <f t="shared" si="0"/>
        <v>20</v>
      </c>
      <c r="AD9">
        <f t="shared" si="0"/>
        <v>22.222222222222221</v>
      </c>
      <c r="AE9">
        <f t="shared" si="0"/>
        <v>21.428571428571427</v>
      </c>
      <c r="AF9">
        <f t="shared" si="0"/>
        <v>22.222222222222221</v>
      </c>
      <c r="AG9">
        <f t="shared" si="0"/>
        <v>19.117647058823529</v>
      </c>
      <c r="AH9">
        <f t="shared" si="0"/>
        <v>20.547945205479451</v>
      </c>
      <c r="AI9">
        <f t="shared" si="0"/>
        <v>21.212121212121211</v>
      </c>
      <c r="AJ9">
        <f t="shared" si="0"/>
        <v>18.055555555555557</v>
      </c>
      <c r="AK9">
        <f t="shared" si="0"/>
        <v>19.444444444444443</v>
      </c>
      <c r="AL9">
        <f t="shared" si="0"/>
        <v>20.27027027027027</v>
      </c>
      <c r="AM9">
        <f t="shared" si="0"/>
        <v>17.567567567567568</v>
      </c>
      <c r="AN9">
        <f t="shared" si="0"/>
        <v>23.529411764705884</v>
      </c>
      <c r="AO9">
        <f t="shared" si="0"/>
        <v>23.076923076923077</v>
      </c>
      <c r="AP9">
        <f t="shared" si="0"/>
        <v>20.588235294117649</v>
      </c>
      <c r="AQ9">
        <f t="shared" si="0"/>
        <v>21.12676056338028</v>
      </c>
      <c r="AR9">
        <f t="shared" si="0"/>
        <v>21.176470588235293</v>
      </c>
      <c r="AS9">
        <f t="shared" si="0"/>
        <v>21.212121212121211</v>
      </c>
      <c r="AT9">
        <f t="shared" si="0"/>
        <v>18.181818181818183</v>
      </c>
      <c r="AU9">
        <f t="shared" si="0"/>
        <v>20.895522388059703</v>
      </c>
      <c r="AV9" t="str">
        <f t="shared" ref="AV9:BI9" si="1">IF(OR(AV6=0,AV7=0)," ",AV7*100/AV6)</f>
        <v xml:space="preserve"> </v>
      </c>
      <c r="AW9" t="str">
        <f t="shared" si="1"/>
        <v xml:space="preserve"> </v>
      </c>
      <c r="AX9" t="str">
        <f t="shared" si="1"/>
        <v xml:space="preserve"> </v>
      </c>
      <c r="AY9" t="str">
        <f t="shared" si="1"/>
        <v xml:space="preserve"> </v>
      </c>
      <c r="AZ9" t="str">
        <f t="shared" si="1"/>
        <v xml:space="preserve"> </v>
      </c>
      <c r="BA9" t="str">
        <f t="shared" si="1"/>
        <v xml:space="preserve"> </v>
      </c>
      <c r="BB9" t="str">
        <f t="shared" si="1"/>
        <v xml:space="preserve"> </v>
      </c>
      <c r="BC9" t="str">
        <f t="shared" si="1"/>
        <v xml:space="preserve"> </v>
      </c>
      <c r="BD9" t="str">
        <f t="shared" si="1"/>
        <v xml:space="preserve"> </v>
      </c>
      <c r="BE9" t="str">
        <f t="shared" si="1"/>
        <v xml:space="preserve"> </v>
      </c>
      <c r="BF9" t="str">
        <f t="shared" si="1"/>
        <v xml:space="preserve"> </v>
      </c>
      <c r="BG9" t="str">
        <f t="shared" si="1"/>
        <v xml:space="preserve"> </v>
      </c>
      <c r="BH9" t="str">
        <f t="shared" si="1"/>
        <v xml:space="preserve"> </v>
      </c>
      <c r="BI9" t="str">
        <f t="shared" si="1"/>
        <v xml:space="preserve"> </v>
      </c>
    </row>
    <row r="10" spans="1:61" x14ac:dyDescent="0.2">
      <c r="A10" s="1"/>
      <c r="B10" s="1" t="s">
        <v>45</v>
      </c>
      <c r="C10" s="1">
        <v>23</v>
      </c>
      <c r="D10" s="1">
        <v>24</v>
      </c>
      <c r="E10" s="1">
        <v>27</v>
      </c>
      <c r="F10" s="1">
        <v>26</v>
      </c>
      <c r="G10" s="1">
        <v>27</v>
      </c>
      <c r="H10" s="1">
        <v>25.5</v>
      </c>
      <c r="I10" s="1">
        <v>23</v>
      </c>
      <c r="J10" s="1">
        <v>25</v>
      </c>
      <c r="K10" s="1">
        <v>25</v>
      </c>
      <c r="L10" s="1">
        <v>24</v>
      </c>
      <c r="M10" s="1">
        <v>25</v>
      </c>
      <c r="N10" s="1">
        <v>27</v>
      </c>
      <c r="O10" s="1">
        <v>27.5</v>
      </c>
      <c r="P10" s="1">
        <v>27.2</v>
      </c>
      <c r="Q10" s="1">
        <v>25.5</v>
      </c>
      <c r="R10" s="1">
        <v>25</v>
      </c>
      <c r="S10" s="1">
        <v>24.5</v>
      </c>
      <c r="T10" s="1">
        <v>24</v>
      </c>
      <c r="U10" s="1">
        <v>28</v>
      </c>
      <c r="V10" s="1">
        <v>28</v>
      </c>
      <c r="W10" s="1">
        <v>27</v>
      </c>
      <c r="X10" s="1">
        <v>25</v>
      </c>
      <c r="Y10" s="1">
        <v>27</v>
      </c>
      <c r="Z10" s="1">
        <v>24</v>
      </c>
      <c r="AA10" s="1">
        <v>24.5</v>
      </c>
      <c r="AB10" s="1">
        <v>25.5</v>
      </c>
      <c r="AC10" s="1">
        <v>26</v>
      </c>
      <c r="AD10" s="1">
        <v>28</v>
      </c>
      <c r="AE10" s="1">
        <v>29</v>
      </c>
      <c r="AF10" s="1">
        <v>27</v>
      </c>
      <c r="AG10" s="1">
        <v>25</v>
      </c>
      <c r="AH10" s="1">
        <v>26</v>
      </c>
      <c r="AI10" s="1">
        <v>25</v>
      </c>
      <c r="AJ10" s="1">
        <v>28</v>
      </c>
      <c r="AK10" s="1">
        <v>28</v>
      </c>
      <c r="AL10" s="1">
        <v>25</v>
      </c>
      <c r="AM10" s="1">
        <v>27</v>
      </c>
      <c r="AN10" s="1">
        <v>27</v>
      </c>
      <c r="AO10" s="1">
        <v>26</v>
      </c>
      <c r="AP10" s="1">
        <v>26</v>
      </c>
      <c r="AQ10" s="1">
        <v>26.5</v>
      </c>
      <c r="AR10" s="1">
        <v>28</v>
      </c>
      <c r="AS10" s="1">
        <v>25</v>
      </c>
      <c r="AT10" s="1">
        <v>25.1</v>
      </c>
      <c r="AU10" s="1">
        <v>26</v>
      </c>
      <c r="AV10" s="1">
        <v>26.5</v>
      </c>
      <c r="AW10" s="1">
        <v>28</v>
      </c>
      <c r="AX10" s="1">
        <v>27</v>
      </c>
      <c r="AY10" s="1">
        <v>27.3</v>
      </c>
      <c r="AZ10" s="1">
        <v>26.5</v>
      </c>
      <c r="BA10" s="1">
        <v>27.3</v>
      </c>
      <c r="BB10" s="1">
        <v>27</v>
      </c>
      <c r="BC10" s="1">
        <v>27</v>
      </c>
      <c r="BD10" s="1">
        <v>28</v>
      </c>
      <c r="BE10" s="1">
        <v>28</v>
      </c>
      <c r="BF10" s="1">
        <v>25.5</v>
      </c>
      <c r="BG10" s="1">
        <v>25.7</v>
      </c>
      <c r="BH10" s="1">
        <v>28</v>
      </c>
      <c r="BI10" s="1">
        <v>26</v>
      </c>
    </row>
    <row r="11" spans="1:61" x14ac:dyDescent="0.2">
      <c r="A11" t="s">
        <v>50</v>
      </c>
      <c r="B11" t="s">
        <v>47</v>
      </c>
      <c r="C11">
        <v>8.5</v>
      </c>
      <c r="D11">
        <v>8</v>
      </c>
      <c r="E11">
        <v>9.5</v>
      </c>
      <c r="F11">
        <v>7.5</v>
      </c>
      <c r="G11">
        <v>8.5</v>
      </c>
      <c r="H11">
        <v>7</v>
      </c>
      <c r="I11">
        <v>10</v>
      </c>
      <c r="J11">
        <v>10</v>
      </c>
      <c r="K11">
        <v>8</v>
      </c>
      <c r="L11">
        <v>6</v>
      </c>
      <c r="M11">
        <v>10</v>
      </c>
      <c r="N11">
        <v>9.5</v>
      </c>
      <c r="O11">
        <v>8</v>
      </c>
      <c r="P11">
        <v>10</v>
      </c>
      <c r="Q11">
        <v>8</v>
      </c>
      <c r="R11">
        <v>8</v>
      </c>
      <c r="S11">
        <v>9.5</v>
      </c>
      <c r="T11">
        <v>8</v>
      </c>
      <c r="U11">
        <v>9.5</v>
      </c>
      <c r="V11">
        <v>10</v>
      </c>
      <c r="W11">
        <v>8</v>
      </c>
      <c r="X11">
        <v>8</v>
      </c>
      <c r="Y11">
        <v>7</v>
      </c>
      <c r="Z11">
        <v>8</v>
      </c>
      <c r="AA11">
        <v>8</v>
      </c>
      <c r="AB11">
        <v>8.5</v>
      </c>
      <c r="AC11">
        <v>9</v>
      </c>
      <c r="AD11">
        <v>13.5</v>
      </c>
      <c r="AE11">
        <v>11.1</v>
      </c>
      <c r="AF11">
        <v>10.5</v>
      </c>
      <c r="AG11">
        <v>7.5</v>
      </c>
      <c r="AH11">
        <v>8.5</v>
      </c>
      <c r="AI11">
        <v>11</v>
      </c>
      <c r="AJ11">
        <v>8</v>
      </c>
      <c r="AK11">
        <v>10.5</v>
      </c>
      <c r="AL11">
        <v>10</v>
      </c>
      <c r="AM11">
        <v>10</v>
      </c>
      <c r="AN11">
        <v>12.5</v>
      </c>
      <c r="AO11">
        <v>11.5</v>
      </c>
      <c r="AP11">
        <v>10.5</v>
      </c>
      <c r="AQ11">
        <v>8.3000000000000007</v>
      </c>
      <c r="AR11">
        <v>11.2</v>
      </c>
      <c r="AS11">
        <v>9</v>
      </c>
      <c r="AT11">
        <v>8.1</v>
      </c>
      <c r="AU11">
        <v>9</v>
      </c>
      <c r="AV11">
        <v>8.1</v>
      </c>
      <c r="AW11">
        <v>10</v>
      </c>
      <c r="AX11">
        <v>12</v>
      </c>
      <c r="AY11">
        <v>11</v>
      </c>
      <c r="AZ11">
        <v>9</v>
      </c>
      <c r="BA11">
        <v>10</v>
      </c>
      <c r="BB11">
        <v>8.9</v>
      </c>
      <c r="BC11">
        <v>10</v>
      </c>
      <c r="BD11">
        <v>9</v>
      </c>
      <c r="BE11">
        <v>8</v>
      </c>
      <c r="BF11">
        <v>8.6999999999999993</v>
      </c>
      <c r="BG11">
        <v>8.5</v>
      </c>
      <c r="BH11">
        <v>8.1</v>
      </c>
      <c r="BI11">
        <v>10.1</v>
      </c>
    </row>
    <row r="12" spans="1:61" x14ac:dyDescent="0.2">
      <c r="B12" t="s">
        <v>48</v>
      </c>
      <c r="C12">
        <v>28</v>
      </c>
      <c r="D12">
        <v>25</v>
      </c>
      <c r="E12">
        <v>24.2</v>
      </c>
      <c r="F12">
        <v>27</v>
      </c>
      <c r="G12">
        <v>29</v>
      </c>
      <c r="H12">
        <v>27</v>
      </c>
      <c r="I12">
        <v>24</v>
      </c>
      <c r="J12">
        <v>27.5</v>
      </c>
      <c r="K12">
        <v>25</v>
      </c>
      <c r="L12">
        <v>26.5</v>
      </c>
      <c r="M12">
        <v>25.5</v>
      </c>
      <c r="N12">
        <v>27.5</v>
      </c>
      <c r="O12">
        <v>26.5</v>
      </c>
      <c r="P12">
        <v>26.2</v>
      </c>
      <c r="Q12">
        <v>26</v>
      </c>
      <c r="R12">
        <v>27</v>
      </c>
      <c r="S12">
        <v>26</v>
      </c>
      <c r="T12">
        <v>27.5</v>
      </c>
      <c r="U12">
        <v>27.5</v>
      </c>
      <c r="V12">
        <v>25.5</v>
      </c>
      <c r="W12">
        <v>26</v>
      </c>
      <c r="X12">
        <v>26.5</v>
      </c>
      <c r="Y12">
        <v>27</v>
      </c>
      <c r="Z12">
        <v>27</v>
      </c>
      <c r="AA12">
        <v>28</v>
      </c>
      <c r="AB12">
        <v>28.5</v>
      </c>
      <c r="AC12">
        <v>29</v>
      </c>
      <c r="AD12">
        <v>26</v>
      </c>
      <c r="AE12">
        <v>28.5</v>
      </c>
      <c r="AF12">
        <v>28.5</v>
      </c>
      <c r="AG12">
        <v>27</v>
      </c>
      <c r="AH12">
        <v>28.5</v>
      </c>
      <c r="AI12">
        <v>25.5</v>
      </c>
      <c r="AJ12">
        <v>26.5</v>
      </c>
      <c r="AK12">
        <v>28.5</v>
      </c>
      <c r="AL12">
        <v>26.5</v>
      </c>
      <c r="AM12">
        <v>25</v>
      </c>
      <c r="AN12">
        <v>27</v>
      </c>
      <c r="AO12">
        <v>27</v>
      </c>
      <c r="AP12">
        <v>26</v>
      </c>
      <c r="AQ12">
        <v>27</v>
      </c>
      <c r="AR12">
        <v>24.5</v>
      </c>
      <c r="AS12">
        <v>25</v>
      </c>
      <c r="AT12">
        <v>25.1</v>
      </c>
      <c r="AU12">
        <v>26</v>
      </c>
      <c r="AV12">
        <v>25.5</v>
      </c>
      <c r="AW12">
        <v>27</v>
      </c>
      <c r="AX12">
        <v>28.1</v>
      </c>
      <c r="AY12">
        <v>27</v>
      </c>
      <c r="AZ12">
        <v>26.2</v>
      </c>
      <c r="BA12">
        <v>27.5</v>
      </c>
      <c r="BB12">
        <v>26</v>
      </c>
      <c r="BC12">
        <v>27.1</v>
      </c>
      <c r="BD12">
        <v>28</v>
      </c>
      <c r="BE12">
        <v>28.9</v>
      </c>
      <c r="BF12">
        <v>27.5</v>
      </c>
      <c r="BG12">
        <v>26</v>
      </c>
      <c r="BH12">
        <v>25.5</v>
      </c>
      <c r="BI12">
        <v>26.5</v>
      </c>
    </row>
    <row r="13" spans="1:61" x14ac:dyDescent="0.2">
      <c r="B13" t="s">
        <v>51</v>
      </c>
      <c r="C13">
        <f t="shared" ref="C13:AO13" si="2">(C10+C12)/2</f>
        <v>25.5</v>
      </c>
      <c r="D13">
        <f t="shared" si="2"/>
        <v>24.5</v>
      </c>
      <c r="E13">
        <f t="shared" si="2"/>
        <v>25.6</v>
      </c>
      <c r="F13">
        <f t="shared" si="2"/>
        <v>26.5</v>
      </c>
      <c r="G13">
        <f t="shared" si="2"/>
        <v>28</v>
      </c>
      <c r="H13">
        <f t="shared" si="2"/>
        <v>26.25</v>
      </c>
      <c r="I13">
        <f t="shared" si="2"/>
        <v>23.5</v>
      </c>
      <c r="J13">
        <f t="shared" si="2"/>
        <v>26.25</v>
      </c>
      <c r="K13">
        <f t="shared" si="2"/>
        <v>25</v>
      </c>
      <c r="L13">
        <f t="shared" si="2"/>
        <v>25.25</v>
      </c>
      <c r="M13">
        <f t="shared" si="2"/>
        <v>25.25</v>
      </c>
      <c r="N13">
        <f t="shared" si="2"/>
        <v>27.25</v>
      </c>
      <c r="O13">
        <f t="shared" si="2"/>
        <v>27</v>
      </c>
      <c r="P13">
        <f t="shared" si="2"/>
        <v>26.7</v>
      </c>
      <c r="Q13">
        <f t="shared" si="2"/>
        <v>25.75</v>
      </c>
      <c r="R13">
        <f t="shared" si="2"/>
        <v>26</v>
      </c>
      <c r="S13">
        <f t="shared" si="2"/>
        <v>25.25</v>
      </c>
      <c r="T13">
        <f t="shared" si="2"/>
        <v>25.75</v>
      </c>
      <c r="U13">
        <f t="shared" si="2"/>
        <v>27.75</v>
      </c>
      <c r="V13">
        <f t="shared" si="2"/>
        <v>26.75</v>
      </c>
      <c r="W13">
        <f t="shared" si="2"/>
        <v>26.5</v>
      </c>
      <c r="X13">
        <f t="shared" si="2"/>
        <v>25.75</v>
      </c>
      <c r="Y13">
        <f t="shared" si="2"/>
        <v>27</v>
      </c>
      <c r="Z13">
        <f t="shared" si="2"/>
        <v>25.5</v>
      </c>
      <c r="AA13">
        <f t="shared" si="2"/>
        <v>26.25</v>
      </c>
      <c r="AB13">
        <f t="shared" si="2"/>
        <v>27</v>
      </c>
      <c r="AC13">
        <f t="shared" si="2"/>
        <v>27.5</v>
      </c>
      <c r="AD13">
        <f t="shared" si="2"/>
        <v>27</v>
      </c>
      <c r="AE13">
        <f t="shared" si="2"/>
        <v>28.75</v>
      </c>
      <c r="AF13">
        <f t="shared" si="2"/>
        <v>27.75</v>
      </c>
      <c r="AG13">
        <f t="shared" si="2"/>
        <v>26</v>
      </c>
      <c r="AH13">
        <f t="shared" si="2"/>
        <v>27.25</v>
      </c>
      <c r="AI13">
        <f t="shared" si="2"/>
        <v>25.25</v>
      </c>
      <c r="AJ13">
        <f t="shared" si="2"/>
        <v>27.25</v>
      </c>
      <c r="AK13">
        <f t="shared" si="2"/>
        <v>28.25</v>
      </c>
      <c r="AL13">
        <f t="shared" si="2"/>
        <v>25.75</v>
      </c>
      <c r="AM13">
        <f t="shared" si="2"/>
        <v>26</v>
      </c>
      <c r="AN13">
        <f t="shared" si="2"/>
        <v>27</v>
      </c>
      <c r="AO13">
        <f t="shared" si="2"/>
        <v>26.5</v>
      </c>
      <c r="AP13">
        <f t="shared" ref="AP13:AU13" si="3">(AP10+AP12)/2</f>
        <v>26</v>
      </c>
      <c r="AQ13">
        <f t="shared" si="3"/>
        <v>26.75</v>
      </c>
      <c r="AR13">
        <f t="shared" si="3"/>
        <v>26.25</v>
      </c>
      <c r="AS13">
        <f t="shared" si="3"/>
        <v>25</v>
      </c>
      <c r="AT13">
        <f t="shared" si="3"/>
        <v>25.1</v>
      </c>
      <c r="AU13">
        <f t="shared" si="3"/>
        <v>26</v>
      </c>
      <c r="AV13">
        <f t="shared" ref="AV13:BI13" si="4">(AV10+AV12)/2</f>
        <v>26</v>
      </c>
      <c r="AW13">
        <f t="shared" si="4"/>
        <v>27.5</v>
      </c>
      <c r="AX13">
        <f t="shared" si="4"/>
        <v>27.55</v>
      </c>
      <c r="AY13">
        <f t="shared" si="4"/>
        <v>27.15</v>
      </c>
      <c r="AZ13">
        <f t="shared" si="4"/>
        <v>26.35</v>
      </c>
      <c r="BA13">
        <f t="shared" si="4"/>
        <v>27.4</v>
      </c>
      <c r="BB13">
        <f t="shared" si="4"/>
        <v>26.5</v>
      </c>
      <c r="BC13">
        <f t="shared" si="4"/>
        <v>27.05</v>
      </c>
      <c r="BD13">
        <f t="shared" si="4"/>
        <v>28</v>
      </c>
      <c r="BE13">
        <f t="shared" si="4"/>
        <v>28.45</v>
      </c>
      <c r="BF13">
        <f t="shared" si="4"/>
        <v>26.5</v>
      </c>
      <c r="BG13">
        <f t="shared" si="4"/>
        <v>25.85</v>
      </c>
      <c r="BH13">
        <f t="shared" si="4"/>
        <v>26.75</v>
      </c>
      <c r="BI13">
        <f t="shared" si="4"/>
        <v>26.25</v>
      </c>
    </row>
    <row r="14" spans="1:61" x14ac:dyDescent="0.2">
      <c r="B14" t="s">
        <v>49</v>
      </c>
      <c r="C14">
        <f t="shared" ref="C14:H14" si="5">IF(OR(C10=0,C11=0)," ",C11*100/C10)</f>
        <v>36.956521739130437</v>
      </c>
      <c r="D14">
        <f t="shared" si="5"/>
        <v>33.333333333333336</v>
      </c>
      <c r="E14">
        <f t="shared" si="5"/>
        <v>35.185185185185183</v>
      </c>
      <c r="F14">
        <f t="shared" si="5"/>
        <v>28.846153846153847</v>
      </c>
      <c r="G14">
        <f t="shared" si="5"/>
        <v>31.481481481481481</v>
      </c>
      <c r="H14">
        <f t="shared" si="5"/>
        <v>27.450980392156861</v>
      </c>
      <c r="I14">
        <f t="shared" ref="I14:N14" si="6">IF(OR(I10=0,I11=0)," ",I11*100/I10)</f>
        <v>43.478260869565219</v>
      </c>
      <c r="J14">
        <f t="shared" si="6"/>
        <v>40</v>
      </c>
      <c r="K14">
        <f t="shared" si="6"/>
        <v>32</v>
      </c>
      <c r="L14">
        <f t="shared" si="6"/>
        <v>25</v>
      </c>
      <c r="M14">
        <f t="shared" si="6"/>
        <v>40</v>
      </c>
      <c r="N14">
        <f t="shared" si="6"/>
        <v>35.185185185185183</v>
      </c>
      <c r="O14">
        <f t="shared" ref="O14:V14" si="7">IF(OR(O10=0,O11=0)," ",O11*100/O10)</f>
        <v>29.09090909090909</v>
      </c>
      <c r="P14">
        <f t="shared" si="7"/>
        <v>36.764705882352942</v>
      </c>
      <c r="Q14">
        <f t="shared" si="7"/>
        <v>31.372549019607842</v>
      </c>
      <c r="R14">
        <f t="shared" si="7"/>
        <v>32</v>
      </c>
      <c r="S14">
        <f t="shared" si="7"/>
        <v>38.775510204081634</v>
      </c>
      <c r="T14">
        <f t="shared" si="7"/>
        <v>33.333333333333336</v>
      </c>
      <c r="U14">
        <f t="shared" si="7"/>
        <v>33.928571428571431</v>
      </c>
      <c r="V14">
        <f t="shared" si="7"/>
        <v>35.714285714285715</v>
      </c>
      <c r="W14">
        <f t="shared" ref="W14:AB14" si="8">IF(OR(W10=0,W11=0)," ",W11*100/W10)</f>
        <v>29.62962962962963</v>
      </c>
      <c r="X14">
        <f t="shared" si="8"/>
        <v>32</v>
      </c>
      <c r="Y14">
        <f t="shared" si="8"/>
        <v>25.925925925925927</v>
      </c>
      <c r="Z14">
        <f t="shared" si="8"/>
        <v>33.333333333333336</v>
      </c>
      <c r="AA14">
        <f t="shared" si="8"/>
        <v>32.653061224489797</v>
      </c>
      <c r="AB14">
        <f t="shared" si="8"/>
        <v>33.333333333333336</v>
      </c>
      <c r="AC14">
        <f t="shared" ref="AC14:AO14" si="9">IF(OR(AC10=0,AC11=0)," ",AC11*100/AC10)</f>
        <v>34.615384615384613</v>
      </c>
      <c r="AD14">
        <f t="shared" si="9"/>
        <v>48.214285714285715</v>
      </c>
      <c r="AE14">
        <f t="shared" si="9"/>
        <v>38.275862068965516</v>
      </c>
      <c r="AF14">
        <f t="shared" si="9"/>
        <v>38.888888888888886</v>
      </c>
      <c r="AG14">
        <f t="shared" si="9"/>
        <v>30</v>
      </c>
      <c r="AH14">
        <f t="shared" si="9"/>
        <v>32.692307692307693</v>
      </c>
      <c r="AI14">
        <f t="shared" si="9"/>
        <v>44</v>
      </c>
      <c r="AJ14">
        <f t="shared" si="9"/>
        <v>28.571428571428573</v>
      </c>
      <c r="AK14">
        <f t="shared" si="9"/>
        <v>37.5</v>
      </c>
      <c r="AL14">
        <f t="shared" si="9"/>
        <v>40</v>
      </c>
      <c r="AM14">
        <f t="shared" si="9"/>
        <v>37.037037037037038</v>
      </c>
      <c r="AN14">
        <f t="shared" si="9"/>
        <v>46.296296296296298</v>
      </c>
      <c r="AO14">
        <f t="shared" si="9"/>
        <v>44.230769230769234</v>
      </c>
      <c r="AP14">
        <f t="shared" ref="AP14:AU14" si="10">IF(OR(AP10=0,AP11=0)," ",AP11*100/AP10)</f>
        <v>40.384615384615387</v>
      </c>
      <c r="AQ14">
        <f t="shared" si="10"/>
        <v>31.320754716981135</v>
      </c>
      <c r="AR14">
        <f t="shared" si="10"/>
        <v>40</v>
      </c>
      <c r="AS14">
        <f t="shared" si="10"/>
        <v>36</v>
      </c>
      <c r="AT14">
        <f t="shared" si="10"/>
        <v>32.270916334661351</v>
      </c>
      <c r="AU14">
        <f t="shared" si="10"/>
        <v>34.615384615384613</v>
      </c>
      <c r="AV14">
        <f t="shared" ref="AV14:BI14" si="11">IF(OR(AV10=0,AV11=0)," ",AV11*100/AV10)</f>
        <v>30.566037735849058</v>
      </c>
      <c r="AW14">
        <f t="shared" si="11"/>
        <v>35.714285714285715</v>
      </c>
      <c r="AX14">
        <f t="shared" si="11"/>
        <v>44.444444444444443</v>
      </c>
      <c r="AY14">
        <f t="shared" si="11"/>
        <v>40.293040293040292</v>
      </c>
      <c r="AZ14">
        <f t="shared" si="11"/>
        <v>33.962264150943398</v>
      </c>
      <c r="BA14">
        <f t="shared" si="11"/>
        <v>36.630036630036628</v>
      </c>
      <c r="BB14">
        <f t="shared" si="11"/>
        <v>32.962962962962962</v>
      </c>
      <c r="BC14">
        <f t="shared" si="11"/>
        <v>37.037037037037038</v>
      </c>
      <c r="BD14">
        <f t="shared" si="11"/>
        <v>32.142857142857146</v>
      </c>
      <c r="BE14">
        <f t="shared" si="11"/>
        <v>28.571428571428573</v>
      </c>
      <c r="BF14">
        <f t="shared" si="11"/>
        <v>34.117647058823522</v>
      </c>
      <c r="BG14">
        <f t="shared" si="11"/>
        <v>33.073929961089497</v>
      </c>
      <c r="BH14">
        <f t="shared" si="11"/>
        <v>28.928571428571427</v>
      </c>
      <c r="BI14">
        <f t="shared" si="11"/>
        <v>38.846153846153847</v>
      </c>
    </row>
    <row r="15" spans="1:61" x14ac:dyDescent="0.2">
      <c r="A15" s="1"/>
      <c r="B15" s="1" t="s">
        <v>45</v>
      </c>
      <c r="C15" s="1">
        <v>23</v>
      </c>
      <c r="D15" s="1">
        <v>26</v>
      </c>
      <c r="E15" s="1">
        <v>26</v>
      </c>
      <c r="F15" s="1">
        <v>25.5</v>
      </c>
      <c r="G15" s="1">
        <v>26.5</v>
      </c>
      <c r="H15" s="1">
        <v>25</v>
      </c>
      <c r="I15" s="1">
        <v>23</v>
      </c>
      <c r="J15" s="1">
        <v>25</v>
      </c>
      <c r="K15" s="1">
        <v>24</v>
      </c>
      <c r="L15" s="1">
        <v>24</v>
      </c>
      <c r="M15" s="1">
        <v>25.5</v>
      </c>
      <c r="N15" s="1">
        <v>26</v>
      </c>
      <c r="O15" s="1">
        <v>25</v>
      </c>
      <c r="P15" s="1">
        <v>26</v>
      </c>
      <c r="Q15" s="1">
        <v>25</v>
      </c>
      <c r="R15" s="1">
        <v>24.5</v>
      </c>
      <c r="S15" s="1">
        <v>25</v>
      </c>
      <c r="T15" s="1">
        <v>22.5</v>
      </c>
      <c r="U15" s="1">
        <v>25.5</v>
      </c>
      <c r="V15" s="1">
        <v>24</v>
      </c>
      <c r="W15" s="1">
        <v>24</v>
      </c>
      <c r="X15" s="1">
        <v>24</v>
      </c>
      <c r="Y15" s="1">
        <v>26</v>
      </c>
      <c r="Z15" s="1">
        <v>24</v>
      </c>
      <c r="AA15" s="1">
        <v>24</v>
      </c>
      <c r="AB15" s="1">
        <v>23.5</v>
      </c>
      <c r="AC15" s="1">
        <v>25</v>
      </c>
      <c r="AD15" s="1">
        <v>27</v>
      </c>
      <c r="AE15" s="1">
        <v>27</v>
      </c>
      <c r="AF15" s="1">
        <v>26.5</v>
      </c>
      <c r="AG15" s="1">
        <v>23.5</v>
      </c>
      <c r="AH15" s="1">
        <v>25</v>
      </c>
      <c r="AI15" s="1">
        <v>24</v>
      </c>
      <c r="AJ15" s="1">
        <v>27.5</v>
      </c>
      <c r="AK15" s="1">
        <v>28</v>
      </c>
      <c r="AL15" s="1">
        <v>25</v>
      </c>
      <c r="AM15" s="1">
        <v>26</v>
      </c>
      <c r="AN15" s="1">
        <v>26</v>
      </c>
      <c r="AO15" s="1">
        <v>24.2</v>
      </c>
      <c r="AP15" s="1">
        <v>24</v>
      </c>
      <c r="AQ15" s="1">
        <v>26</v>
      </c>
      <c r="AR15" s="1">
        <v>26.2</v>
      </c>
      <c r="AS15" s="1">
        <v>25</v>
      </c>
      <c r="AT15" s="1">
        <v>27</v>
      </c>
      <c r="AU15" s="1">
        <v>26.5</v>
      </c>
      <c r="AV15" s="1">
        <v>27</v>
      </c>
      <c r="AW15" s="1">
        <v>27</v>
      </c>
      <c r="AX15" s="1">
        <v>26</v>
      </c>
      <c r="AY15" s="1">
        <v>26</v>
      </c>
      <c r="AZ15" s="1">
        <v>25.7</v>
      </c>
      <c r="BA15" s="1">
        <v>27</v>
      </c>
      <c r="BB15" s="1">
        <v>25</v>
      </c>
      <c r="BC15" s="1">
        <v>27</v>
      </c>
      <c r="BD15" s="1">
        <v>27</v>
      </c>
      <c r="BE15" s="1">
        <v>27</v>
      </c>
      <c r="BF15" s="1">
        <v>25</v>
      </c>
      <c r="BG15" s="1">
        <v>25.1</v>
      </c>
      <c r="BH15" s="1">
        <v>26.5</v>
      </c>
      <c r="BI15" s="1">
        <v>25</v>
      </c>
    </row>
    <row r="16" spans="1:61" x14ac:dyDescent="0.2">
      <c r="A16" t="s">
        <v>52</v>
      </c>
      <c r="B16" t="s">
        <v>47</v>
      </c>
      <c r="C16">
        <v>11</v>
      </c>
      <c r="D16">
        <v>11</v>
      </c>
      <c r="E16">
        <v>10</v>
      </c>
      <c r="F16">
        <v>10.5</v>
      </c>
      <c r="G16">
        <v>11</v>
      </c>
      <c r="H16">
        <v>10.5</v>
      </c>
      <c r="I16">
        <v>11</v>
      </c>
      <c r="J16">
        <v>12</v>
      </c>
      <c r="K16">
        <v>9</v>
      </c>
      <c r="L16">
        <v>7.5</v>
      </c>
      <c r="M16">
        <v>10.5</v>
      </c>
      <c r="N16">
        <v>12</v>
      </c>
      <c r="O16">
        <v>10</v>
      </c>
      <c r="P16">
        <v>11</v>
      </c>
      <c r="Q16">
        <v>10.5</v>
      </c>
      <c r="R16">
        <v>10</v>
      </c>
      <c r="S16">
        <v>13</v>
      </c>
      <c r="T16">
        <v>9</v>
      </c>
      <c r="U16">
        <v>11.5</v>
      </c>
      <c r="V16">
        <v>12</v>
      </c>
      <c r="W16">
        <v>11</v>
      </c>
      <c r="X16">
        <v>11</v>
      </c>
      <c r="Y16">
        <v>9</v>
      </c>
      <c r="Z16">
        <v>10</v>
      </c>
      <c r="AA16">
        <v>9</v>
      </c>
      <c r="AB16">
        <v>12</v>
      </c>
      <c r="AC16">
        <v>10.5</v>
      </c>
      <c r="AD16">
        <v>14</v>
      </c>
      <c r="AE16">
        <v>12</v>
      </c>
      <c r="AF16">
        <v>11.5</v>
      </c>
      <c r="AG16">
        <v>8</v>
      </c>
      <c r="AH16">
        <v>9.5</v>
      </c>
      <c r="AI16">
        <v>11</v>
      </c>
      <c r="AJ16">
        <v>10</v>
      </c>
      <c r="AK16">
        <v>11.2</v>
      </c>
      <c r="AL16">
        <v>12.5</v>
      </c>
      <c r="AM16">
        <v>11</v>
      </c>
      <c r="AN16">
        <v>14</v>
      </c>
      <c r="AO16">
        <v>13</v>
      </c>
      <c r="AP16">
        <v>12</v>
      </c>
      <c r="AQ16">
        <v>12</v>
      </c>
      <c r="AR16">
        <v>11.7</v>
      </c>
      <c r="AS16">
        <v>11</v>
      </c>
      <c r="AT16">
        <v>9</v>
      </c>
      <c r="AU16">
        <v>10</v>
      </c>
      <c r="AV16">
        <v>11</v>
      </c>
      <c r="AW16">
        <v>11.5</v>
      </c>
      <c r="AX16">
        <v>11</v>
      </c>
      <c r="AY16">
        <v>13.1</v>
      </c>
      <c r="AZ16">
        <v>11.1</v>
      </c>
      <c r="BA16">
        <v>12.3</v>
      </c>
      <c r="BB16">
        <v>10</v>
      </c>
      <c r="BC16">
        <v>10.3</v>
      </c>
      <c r="BD16">
        <v>11.1</v>
      </c>
      <c r="BE16">
        <v>11.1</v>
      </c>
      <c r="BF16">
        <v>11.1</v>
      </c>
      <c r="BG16">
        <v>10.7</v>
      </c>
      <c r="BH16">
        <v>9.8000000000000007</v>
      </c>
      <c r="BI16">
        <v>12</v>
      </c>
    </row>
    <row r="17" spans="1:61" x14ac:dyDescent="0.2">
      <c r="B17" t="s">
        <v>48</v>
      </c>
      <c r="C17">
        <v>28</v>
      </c>
      <c r="D17">
        <v>25.6</v>
      </c>
      <c r="E17">
        <v>24</v>
      </c>
      <c r="F17">
        <v>28</v>
      </c>
      <c r="G17">
        <v>28.5</v>
      </c>
      <c r="H17">
        <v>28.5</v>
      </c>
      <c r="I17">
        <v>24.7</v>
      </c>
      <c r="J17">
        <v>27</v>
      </c>
      <c r="K17">
        <v>25.3</v>
      </c>
      <c r="L17">
        <v>27</v>
      </c>
      <c r="M17">
        <v>24.5</v>
      </c>
      <c r="N17">
        <v>29</v>
      </c>
      <c r="O17">
        <v>27.3</v>
      </c>
      <c r="P17">
        <v>25.5</v>
      </c>
      <c r="Q17">
        <v>26.5</v>
      </c>
      <c r="R17">
        <v>27</v>
      </c>
      <c r="S17">
        <v>27</v>
      </c>
      <c r="T17">
        <v>27.1</v>
      </c>
      <c r="U17">
        <v>26.5</v>
      </c>
      <c r="V17">
        <v>23</v>
      </c>
      <c r="W17">
        <v>26.5</v>
      </c>
      <c r="X17">
        <v>27</v>
      </c>
      <c r="Y17">
        <v>27</v>
      </c>
      <c r="Z17">
        <v>27.5</v>
      </c>
      <c r="AA17">
        <v>29</v>
      </c>
      <c r="AB17">
        <v>29</v>
      </c>
      <c r="AC17">
        <v>31</v>
      </c>
      <c r="AD17">
        <v>25.5</v>
      </c>
      <c r="AE17">
        <v>25.5</v>
      </c>
      <c r="AF17">
        <v>28</v>
      </c>
      <c r="AG17">
        <v>27</v>
      </c>
      <c r="AH17">
        <v>28</v>
      </c>
      <c r="AI17">
        <v>26.5</v>
      </c>
      <c r="AJ17">
        <v>27</v>
      </c>
      <c r="AK17">
        <v>28.5</v>
      </c>
      <c r="AL17">
        <v>27</v>
      </c>
      <c r="AM17">
        <v>23.5</v>
      </c>
      <c r="AN17">
        <v>26</v>
      </c>
      <c r="AO17">
        <v>27</v>
      </c>
      <c r="AP17">
        <v>25.5</v>
      </c>
      <c r="AQ17">
        <v>27.2</v>
      </c>
      <c r="AR17">
        <v>24</v>
      </c>
      <c r="AS17">
        <v>25</v>
      </c>
      <c r="AT17">
        <v>26.8</v>
      </c>
      <c r="AU17">
        <v>26</v>
      </c>
      <c r="AV17">
        <v>25</v>
      </c>
      <c r="AW17">
        <v>27</v>
      </c>
      <c r="AX17">
        <v>26</v>
      </c>
      <c r="AY17">
        <v>26.8</v>
      </c>
      <c r="AZ17">
        <v>26.2</v>
      </c>
      <c r="BA17">
        <v>26.7</v>
      </c>
      <c r="BB17">
        <v>26.3</v>
      </c>
      <c r="BC17">
        <v>25.9</v>
      </c>
      <c r="BD17">
        <v>26.2</v>
      </c>
      <c r="BE17">
        <v>28.5</v>
      </c>
      <c r="BF17">
        <v>27</v>
      </c>
      <c r="BG17">
        <v>27</v>
      </c>
      <c r="BH17">
        <v>28</v>
      </c>
      <c r="BI17">
        <v>25.5</v>
      </c>
    </row>
    <row r="18" spans="1:61" x14ac:dyDescent="0.2">
      <c r="B18" t="s">
        <v>51</v>
      </c>
      <c r="C18">
        <f t="shared" ref="C18:AH18" si="12">(C15+C17)/2</f>
        <v>25.5</v>
      </c>
      <c r="D18">
        <f t="shared" si="12"/>
        <v>25.8</v>
      </c>
      <c r="E18">
        <f t="shared" si="12"/>
        <v>25</v>
      </c>
      <c r="F18">
        <f t="shared" si="12"/>
        <v>26.75</v>
      </c>
      <c r="G18">
        <f t="shared" si="12"/>
        <v>27.5</v>
      </c>
      <c r="H18">
        <f t="shared" si="12"/>
        <v>26.75</v>
      </c>
      <c r="I18">
        <f t="shared" si="12"/>
        <v>23.85</v>
      </c>
      <c r="J18">
        <f t="shared" si="12"/>
        <v>26</v>
      </c>
      <c r="K18">
        <f t="shared" si="12"/>
        <v>24.65</v>
      </c>
      <c r="L18">
        <f t="shared" si="12"/>
        <v>25.5</v>
      </c>
      <c r="M18">
        <f t="shared" si="12"/>
        <v>25</v>
      </c>
      <c r="N18">
        <f t="shared" si="12"/>
        <v>27.5</v>
      </c>
      <c r="O18">
        <f t="shared" si="12"/>
        <v>26.15</v>
      </c>
      <c r="P18">
        <f t="shared" si="12"/>
        <v>25.75</v>
      </c>
      <c r="Q18">
        <f t="shared" si="12"/>
        <v>25.75</v>
      </c>
      <c r="R18">
        <f t="shared" si="12"/>
        <v>25.75</v>
      </c>
      <c r="S18">
        <f t="shared" si="12"/>
        <v>26</v>
      </c>
      <c r="T18">
        <f t="shared" si="12"/>
        <v>24.8</v>
      </c>
      <c r="U18">
        <f t="shared" si="12"/>
        <v>26</v>
      </c>
      <c r="V18">
        <f t="shared" si="12"/>
        <v>23.5</v>
      </c>
      <c r="W18">
        <f t="shared" si="12"/>
        <v>25.25</v>
      </c>
      <c r="X18">
        <f t="shared" si="12"/>
        <v>25.5</v>
      </c>
      <c r="Y18">
        <f t="shared" si="12"/>
        <v>26.5</v>
      </c>
      <c r="Z18">
        <f t="shared" si="12"/>
        <v>25.75</v>
      </c>
      <c r="AA18">
        <f t="shared" si="12"/>
        <v>26.5</v>
      </c>
      <c r="AB18">
        <f t="shared" si="12"/>
        <v>26.25</v>
      </c>
      <c r="AC18" s="4">
        <f t="shared" si="12"/>
        <v>28</v>
      </c>
      <c r="AD18">
        <f t="shared" si="12"/>
        <v>26.25</v>
      </c>
      <c r="AE18">
        <f t="shared" si="12"/>
        <v>26.25</v>
      </c>
      <c r="AF18">
        <f t="shared" si="12"/>
        <v>27.25</v>
      </c>
      <c r="AG18">
        <f t="shared" si="12"/>
        <v>25.25</v>
      </c>
      <c r="AH18">
        <f t="shared" si="12"/>
        <v>26.5</v>
      </c>
      <c r="AI18">
        <f t="shared" ref="AI18:BI18" si="13">(AI15+AI17)/2</f>
        <v>25.25</v>
      </c>
      <c r="AJ18">
        <f t="shared" si="13"/>
        <v>27.25</v>
      </c>
      <c r="AK18">
        <f t="shared" si="13"/>
        <v>28.25</v>
      </c>
      <c r="AL18">
        <f t="shared" si="13"/>
        <v>26</v>
      </c>
      <c r="AM18">
        <f t="shared" si="13"/>
        <v>24.75</v>
      </c>
      <c r="AN18">
        <f t="shared" si="13"/>
        <v>26</v>
      </c>
      <c r="AO18">
        <f t="shared" si="13"/>
        <v>25.6</v>
      </c>
      <c r="AP18">
        <f t="shared" si="13"/>
        <v>24.75</v>
      </c>
      <c r="AQ18">
        <f t="shared" si="13"/>
        <v>26.6</v>
      </c>
      <c r="AR18">
        <f t="shared" si="13"/>
        <v>25.1</v>
      </c>
      <c r="AS18">
        <f t="shared" si="13"/>
        <v>25</v>
      </c>
      <c r="AT18">
        <f t="shared" si="13"/>
        <v>26.9</v>
      </c>
      <c r="AU18">
        <f t="shared" si="13"/>
        <v>26.25</v>
      </c>
      <c r="AV18">
        <f t="shared" si="13"/>
        <v>26</v>
      </c>
      <c r="AW18">
        <f t="shared" si="13"/>
        <v>27</v>
      </c>
      <c r="AX18">
        <f t="shared" si="13"/>
        <v>26</v>
      </c>
      <c r="AY18">
        <f t="shared" si="13"/>
        <v>26.4</v>
      </c>
      <c r="AZ18">
        <f t="shared" si="13"/>
        <v>25.95</v>
      </c>
      <c r="BA18">
        <f t="shared" si="13"/>
        <v>26.85</v>
      </c>
      <c r="BB18">
        <f t="shared" si="13"/>
        <v>25.65</v>
      </c>
      <c r="BC18">
        <f t="shared" si="13"/>
        <v>26.45</v>
      </c>
      <c r="BD18">
        <f t="shared" si="13"/>
        <v>26.6</v>
      </c>
      <c r="BE18">
        <f t="shared" si="13"/>
        <v>27.75</v>
      </c>
      <c r="BF18">
        <f t="shared" si="13"/>
        <v>26</v>
      </c>
      <c r="BG18">
        <f t="shared" si="13"/>
        <v>26.05</v>
      </c>
      <c r="BH18">
        <f t="shared" si="13"/>
        <v>27.25</v>
      </c>
      <c r="BI18">
        <f t="shared" si="13"/>
        <v>25.25</v>
      </c>
    </row>
    <row r="19" spans="1:61" x14ac:dyDescent="0.2">
      <c r="B19" t="s">
        <v>49</v>
      </c>
      <c r="C19">
        <f t="shared" ref="C19:H19" si="14">IF(OR(C15=0,C16=0)," ",C16*100/C15)</f>
        <v>47.826086956521742</v>
      </c>
      <c r="D19">
        <f t="shared" si="14"/>
        <v>42.307692307692307</v>
      </c>
      <c r="E19">
        <f t="shared" si="14"/>
        <v>38.46153846153846</v>
      </c>
      <c r="F19">
        <f t="shared" si="14"/>
        <v>41.176470588235297</v>
      </c>
      <c r="G19">
        <f t="shared" si="14"/>
        <v>41.509433962264154</v>
      </c>
      <c r="H19">
        <f t="shared" si="14"/>
        <v>42</v>
      </c>
      <c r="I19">
        <f t="shared" ref="I19:N19" si="15">IF(OR(I15=0,I16=0)," ",I16*100/I15)</f>
        <v>47.826086956521742</v>
      </c>
      <c r="J19">
        <f t="shared" si="15"/>
        <v>48</v>
      </c>
      <c r="K19">
        <f t="shared" si="15"/>
        <v>37.5</v>
      </c>
      <c r="L19">
        <f t="shared" si="15"/>
        <v>31.25</v>
      </c>
      <c r="M19">
        <f t="shared" si="15"/>
        <v>41.176470588235297</v>
      </c>
      <c r="N19">
        <f t="shared" si="15"/>
        <v>46.153846153846153</v>
      </c>
      <c r="O19">
        <f t="shared" ref="O19:V19" si="16">IF(OR(O15=0,O16=0)," ",O16*100/O15)</f>
        <v>40</v>
      </c>
      <c r="P19">
        <f t="shared" si="16"/>
        <v>42.307692307692307</v>
      </c>
      <c r="Q19">
        <f t="shared" si="16"/>
        <v>42</v>
      </c>
      <c r="R19">
        <f t="shared" si="16"/>
        <v>40.816326530612244</v>
      </c>
      <c r="S19">
        <f t="shared" si="16"/>
        <v>52</v>
      </c>
      <c r="T19">
        <f t="shared" si="16"/>
        <v>40</v>
      </c>
      <c r="U19">
        <f t="shared" si="16"/>
        <v>45.098039215686278</v>
      </c>
      <c r="V19">
        <f t="shared" si="16"/>
        <v>50</v>
      </c>
      <c r="W19">
        <f t="shared" ref="W19:AB19" si="17">IF(OR(W15=0,W16=0)," ",W16*100/W15)</f>
        <v>45.833333333333336</v>
      </c>
      <c r="X19">
        <f t="shared" si="17"/>
        <v>45.833333333333336</v>
      </c>
      <c r="Y19">
        <f t="shared" si="17"/>
        <v>34.615384615384613</v>
      </c>
      <c r="Z19">
        <f t="shared" si="17"/>
        <v>41.666666666666664</v>
      </c>
      <c r="AA19">
        <f t="shared" si="17"/>
        <v>37.5</v>
      </c>
      <c r="AB19">
        <f t="shared" si="17"/>
        <v>51.063829787234042</v>
      </c>
      <c r="AC19" s="4">
        <f t="shared" ref="AC19:AU19" si="18">IF(OR(AC15=0,AC16=0)," ",AC16*100/AC15)</f>
        <v>42</v>
      </c>
      <c r="AD19">
        <f t="shared" si="18"/>
        <v>51.851851851851855</v>
      </c>
      <c r="AE19">
        <f t="shared" si="18"/>
        <v>44.444444444444443</v>
      </c>
      <c r="AF19">
        <f t="shared" si="18"/>
        <v>43.39622641509434</v>
      </c>
      <c r="AG19">
        <f t="shared" si="18"/>
        <v>34.042553191489361</v>
      </c>
      <c r="AH19">
        <f t="shared" si="18"/>
        <v>38</v>
      </c>
      <c r="AI19">
        <f t="shared" si="18"/>
        <v>45.833333333333336</v>
      </c>
      <c r="AJ19">
        <f t="shared" si="18"/>
        <v>36.363636363636367</v>
      </c>
      <c r="AK19">
        <f t="shared" si="18"/>
        <v>40</v>
      </c>
      <c r="AL19">
        <f t="shared" si="18"/>
        <v>50</v>
      </c>
      <c r="AM19">
        <f t="shared" si="18"/>
        <v>42.307692307692307</v>
      </c>
      <c r="AN19">
        <f t="shared" si="18"/>
        <v>53.846153846153847</v>
      </c>
      <c r="AO19">
        <f t="shared" si="18"/>
        <v>53.719008264462815</v>
      </c>
      <c r="AP19">
        <f t="shared" si="18"/>
        <v>50</v>
      </c>
      <c r="AQ19">
        <f t="shared" si="18"/>
        <v>46.153846153846153</v>
      </c>
      <c r="AR19">
        <f t="shared" si="18"/>
        <v>44.656488549618324</v>
      </c>
      <c r="AS19">
        <f t="shared" si="18"/>
        <v>44</v>
      </c>
      <c r="AT19">
        <f t="shared" si="18"/>
        <v>33.333333333333336</v>
      </c>
      <c r="AU19">
        <f t="shared" si="18"/>
        <v>37.735849056603776</v>
      </c>
      <c r="AV19">
        <f t="shared" ref="AV19:BI19" si="19">IF(OR(AV15=0,AV16=0)," ",AV16*100/AV15)</f>
        <v>40.74074074074074</v>
      </c>
      <c r="AW19">
        <f t="shared" si="19"/>
        <v>42.592592592592595</v>
      </c>
      <c r="AX19">
        <f t="shared" si="19"/>
        <v>42.307692307692307</v>
      </c>
      <c r="AY19">
        <f t="shared" si="19"/>
        <v>50.384615384615387</v>
      </c>
      <c r="AZ19">
        <f t="shared" si="19"/>
        <v>43.190661478599225</v>
      </c>
      <c r="BA19">
        <f t="shared" si="19"/>
        <v>45.555555555555557</v>
      </c>
      <c r="BB19">
        <f t="shared" si="19"/>
        <v>40</v>
      </c>
      <c r="BC19">
        <f t="shared" si="19"/>
        <v>38.148148148148145</v>
      </c>
      <c r="BD19">
        <f t="shared" si="19"/>
        <v>41.111111111111114</v>
      </c>
      <c r="BE19">
        <f t="shared" si="19"/>
        <v>41.111111111111114</v>
      </c>
      <c r="BF19">
        <f t="shared" si="19"/>
        <v>44.4</v>
      </c>
      <c r="BG19">
        <f t="shared" si="19"/>
        <v>42.629482071713142</v>
      </c>
      <c r="BH19">
        <f t="shared" si="19"/>
        <v>36.981132075471706</v>
      </c>
      <c r="BI19">
        <f t="shared" si="19"/>
        <v>48</v>
      </c>
    </row>
    <row r="20" spans="1:61" x14ac:dyDescent="0.2">
      <c r="A20" s="1"/>
      <c r="B20" s="1" t="s">
        <v>45</v>
      </c>
      <c r="C20" s="1">
        <v>21</v>
      </c>
      <c r="D20" s="1">
        <v>24</v>
      </c>
      <c r="E20" s="1">
        <v>28</v>
      </c>
      <c r="F20" s="1">
        <v>24</v>
      </c>
      <c r="G20" s="1">
        <v>24.5</v>
      </c>
      <c r="H20" s="1">
        <v>23</v>
      </c>
      <c r="I20" s="1">
        <v>21.1</v>
      </c>
      <c r="J20" s="1">
        <v>23</v>
      </c>
      <c r="K20" s="1">
        <v>22.5</v>
      </c>
      <c r="L20" s="1">
        <v>24</v>
      </c>
      <c r="M20" s="1">
        <v>26</v>
      </c>
      <c r="N20" s="1">
        <v>24</v>
      </c>
      <c r="O20" s="1">
        <v>23</v>
      </c>
      <c r="P20" s="1">
        <v>24</v>
      </c>
      <c r="Q20" s="1">
        <v>22.2</v>
      </c>
      <c r="R20" s="1">
        <v>22.5</v>
      </c>
      <c r="S20" s="1">
        <v>24</v>
      </c>
      <c r="T20" s="1">
        <v>23</v>
      </c>
      <c r="U20" s="1">
        <v>24.5</v>
      </c>
      <c r="V20" s="1">
        <v>26</v>
      </c>
      <c r="W20" s="1">
        <v>23</v>
      </c>
      <c r="X20" s="1">
        <v>23</v>
      </c>
      <c r="Y20" s="1">
        <v>25</v>
      </c>
      <c r="Z20" s="1">
        <v>23</v>
      </c>
      <c r="AA20" s="1">
        <v>23</v>
      </c>
      <c r="AB20" s="1">
        <v>22.5</v>
      </c>
      <c r="AC20" s="1">
        <v>24</v>
      </c>
      <c r="AD20" s="1">
        <v>24.5</v>
      </c>
      <c r="AE20" s="1">
        <v>26</v>
      </c>
      <c r="AF20" s="1">
        <v>24</v>
      </c>
      <c r="AG20" s="1">
        <v>22</v>
      </c>
      <c r="AH20" s="1">
        <v>23</v>
      </c>
      <c r="AI20" s="1">
        <v>22.5</v>
      </c>
      <c r="AJ20" s="1">
        <v>23.5</v>
      </c>
      <c r="AK20" s="1">
        <v>25</v>
      </c>
      <c r="AL20" s="1">
        <v>24</v>
      </c>
      <c r="AM20" s="1">
        <v>28</v>
      </c>
      <c r="AN20" s="1">
        <v>24.5</v>
      </c>
      <c r="AO20" s="1">
        <v>24</v>
      </c>
      <c r="AP20" s="1">
        <v>24.5</v>
      </c>
      <c r="AQ20" s="1">
        <v>24.5</v>
      </c>
      <c r="AR20" s="1">
        <v>25.2</v>
      </c>
      <c r="AS20" s="1">
        <v>24</v>
      </c>
      <c r="AT20" s="1">
        <v>25</v>
      </c>
      <c r="AU20" s="1">
        <v>25</v>
      </c>
      <c r="AV20" s="1">
        <v>26.5</v>
      </c>
      <c r="AW20" s="1">
        <v>26</v>
      </c>
      <c r="AX20" s="1">
        <v>25</v>
      </c>
      <c r="AY20" s="1">
        <v>26</v>
      </c>
      <c r="AZ20" s="1">
        <v>25</v>
      </c>
      <c r="BA20" s="1">
        <v>24.5</v>
      </c>
      <c r="BB20" s="1">
        <v>25</v>
      </c>
      <c r="BC20" s="1">
        <v>25</v>
      </c>
      <c r="BD20" s="1">
        <v>26</v>
      </c>
      <c r="BE20" s="1">
        <v>26</v>
      </c>
      <c r="BF20" s="1">
        <v>23.1</v>
      </c>
      <c r="BG20" s="1">
        <v>24.5</v>
      </c>
      <c r="BH20" s="1">
        <v>25.5</v>
      </c>
      <c r="BI20" s="1">
        <v>24</v>
      </c>
    </row>
    <row r="21" spans="1:61" x14ac:dyDescent="0.2">
      <c r="A21" t="s">
        <v>53</v>
      </c>
      <c r="B21" t="s">
        <v>47</v>
      </c>
      <c r="C21">
        <v>9.4</v>
      </c>
      <c r="D21">
        <v>11</v>
      </c>
      <c r="E21">
        <v>11</v>
      </c>
      <c r="F21">
        <v>9</v>
      </c>
      <c r="G21">
        <v>11</v>
      </c>
      <c r="H21">
        <v>10.5</v>
      </c>
      <c r="I21">
        <v>10.199999999999999</v>
      </c>
      <c r="J21">
        <v>9.5</v>
      </c>
      <c r="K21">
        <v>9</v>
      </c>
      <c r="L21">
        <v>8</v>
      </c>
      <c r="M21">
        <v>10</v>
      </c>
      <c r="N21">
        <v>10</v>
      </c>
      <c r="O21">
        <v>10</v>
      </c>
      <c r="P21">
        <v>10</v>
      </c>
      <c r="Q21">
        <v>9</v>
      </c>
      <c r="R21">
        <v>8.5</v>
      </c>
      <c r="S21">
        <v>12.5</v>
      </c>
      <c r="T21">
        <v>9.5</v>
      </c>
      <c r="U21">
        <v>10</v>
      </c>
      <c r="V21">
        <v>11.5</v>
      </c>
      <c r="W21">
        <v>10</v>
      </c>
      <c r="X21">
        <v>9</v>
      </c>
      <c r="Y21">
        <v>9</v>
      </c>
      <c r="Z21">
        <v>10.5</v>
      </c>
      <c r="AA21">
        <v>9</v>
      </c>
      <c r="AB21">
        <v>11</v>
      </c>
      <c r="AC21">
        <v>10</v>
      </c>
      <c r="AD21">
        <v>13</v>
      </c>
      <c r="AE21">
        <v>11</v>
      </c>
      <c r="AF21">
        <v>10</v>
      </c>
      <c r="AG21">
        <v>8</v>
      </c>
      <c r="AH21">
        <v>10.5</v>
      </c>
      <c r="AI21">
        <v>10</v>
      </c>
      <c r="AJ21">
        <v>8.5</v>
      </c>
      <c r="AK21">
        <v>9</v>
      </c>
      <c r="AL21">
        <v>10.5</v>
      </c>
      <c r="AM21">
        <v>11</v>
      </c>
      <c r="AN21">
        <v>11.5</v>
      </c>
      <c r="AO21">
        <v>11</v>
      </c>
      <c r="AP21">
        <v>10.5</v>
      </c>
      <c r="AQ21">
        <v>10.5</v>
      </c>
      <c r="AR21">
        <v>12</v>
      </c>
      <c r="AS21">
        <v>11.5</v>
      </c>
      <c r="AT21">
        <v>10</v>
      </c>
      <c r="AU21">
        <v>9.5</v>
      </c>
      <c r="AV21">
        <v>9.9</v>
      </c>
      <c r="AW21">
        <v>10.199999999999999</v>
      </c>
      <c r="AX21">
        <v>10.199999999999999</v>
      </c>
      <c r="AY21">
        <v>11.1</v>
      </c>
      <c r="AZ21">
        <v>9</v>
      </c>
      <c r="BA21">
        <v>9.1</v>
      </c>
      <c r="BB21">
        <v>10</v>
      </c>
      <c r="BC21">
        <v>9.9</v>
      </c>
      <c r="BD21">
        <v>10</v>
      </c>
      <c r="BE21">
        <v>10</v>
      </c>
      <c r="BF21">
        <v>9.5</v>
      </c>
      <c r="BG21">
        <v>10</v>
      </c>
      <c r="BH21">
        <v>10</v>
      </c>
      <c r="BI21">
        <v>10</v>
      </c>
    </row>
    <row r="22" spans="1:61" x14ac:dyDescent="0.2">
      <c r="B22" t="s">
        <v>48</v>
      </c>
      <c r="C22">
        <v>26.2</v>
      </c>
      <c r="D22">
        <v>26</v>
      </c>
      <c r="E22">
        <v>23.4</v>
      </c>
      <c r="F22">
        <v>26</v>
      </c>
      <c r="G22">
        <v>26</v>
      </c>
      <c r="H22">
        <v>26</v>
      </c>
      <c r="I22">
        <v>22</v>
      </c>
      <c r="J22">
        <v>26</v>
      </c>
      <c r="K22">
        <v>25</v>
      </c>
      <c r="L22">
        <v>26</v>
      </c>
      <c r="M22">
        <v>25</v>
      </c>
      <c r="N22">
        <v>26</v>
      </c>
      <c r="O22">
        <v>25.2</v>
      </c>
      <c r="P22">
        <v>25</v>
      </c>
      <c r="Q22">
        <v>24</v>
      </c>
      <c r="R22">
        <v>24.5</v>
      </c>
      <c r="S22">
        <v>25.1</v>
      </c>
      <c r="T22">
        <v>25</v>
      </c>
      <c r="U22">
        <v>26</v>
      </c>
      <c r="V22">
        <v>25</v>
      </c>
      <c r="W22">
        <v>26</v>
      </c>
      <c r="X22">
        <v>25</v>
      </c>
      <c r="Y22">
        <v>26</v>
      </c>
      <c r="Z22">
        <v>26</v>
      </c>
      <c r="AA22">
        <v>26</v>
      </c>
      <c r="AB22">
        <v>26.5</v>
      </c>
      <c r="AC22">
        <v>27</v>
      </c>
      <c r="AD22">
        <v>25</v>
      </c>
      <c r="AE22">
        <v>25</v>
      </c>
      <c r="AF22">
        <v>26</v>
      </c>
      <c r="AG22">
        <v>25</v>
      </c>
      <c r="AH22">
        <v>27</v>
      </c>
      <c r="AI22">
        <v>24</v>
      </c>
      <c r="AJ22">
        <v>24.5</v>
      </c>
      <c r="AK22">
        <v>26.5</v>
      </c>
      <c r="AL22">
        <v>26.5</v>
      </c>
      <c r="AM22">
        <v>24.5</v>
      </c>
      <c r="AN22">
        <v>25</v>
      </c>
      <c r="AO22">
        <v>25.1</v>
      </c>
      <c r="AP22">
        <v>26</v>
      </c>
      <c r="AQ22">
        <v>26</v>
      </c>
      <c r="AR22">
        <v>24.5</v>
      </c>
      <c r="AS22">
        <v>24</v>
      </c>
      <c r="AT22">
        <v>24</v>
      </c>
      <c r="AU22">
        <v>26</v>
      </c>
      <c r="AV22">
        <v>25.5</v>
      </c>
      <c r="AW22">
        <v>26.5</v>
      </c>
      <c r="AX22">
        <v>25</v>
      </c>
      <c r="AY22">
        <v>26.3</v>
      </c>
      <c r="AZ22">
        <v>25.3</v>
      </c>
      <c r="BA22">
        <v>25</v>
      </c>
      <c r="BB22">
        <v>24.5</v>
      </c>
      <c r="BC22">
        <v>26.5</v>
      </c>
      <c r="BD22">
        <v>25.1</v>
      </c>
      <c r="BE22">
        <v>27.8</v>
      </c>
      <c r="BF22">
        <v>25</v>
      </c>
      <c r="BG22">
        <v>26</v>
      </c>
      <c r="BH22">
        <v>25.5</v>
      </c>
      <c r="BI22">
        <v>25</v>
      </c>
    </row>
    <row r="23" spans="1:61" x14ac:dyDescent="0.2">
      <c r="B23" t="s">
        <v>51</v>
      </c>
      <c r="C23">
        <f t="shared" ref="C23:AH23" si="20">(C20+C22)/2</f>
        <v>23.6</v>
      </c>
      <c r="D23">
        <f t="shared" si="20"/>
        <v>25</v>
      </c>
      <c r="E23">
        <f t="shared" si="20"/>
        <v>25.7</v>
      </c>
      <c r="F23">
        <f t="shared" si="20"/>
        <v>25</v>
      </c>
      <c r="G23">
        <f t="shared" si="20"/>
        <v>25.25</v>
      </c>
      <c r="H23">
        <f t="shared" si="20"/>
        <v>24.5</v>
      </c>
      <c r="I23">
        <f t="shared" si="20"/>
        <v>21.55</v>
      </c>
      <c r="J23">
        <f t="shared" si="20"/>
        <v>24.5</v>
      </c>
      <c r="K23">
        <f t="shared" si="20"/>
        <v>23.75</v>
      </c>
      <c r="L23">
        <f t="shared" si="20"/>
        <v>25</v>
      </c>
      <c r="M23">
        <f t="shared" si="20"/>
        <v>25.5</v>
      </c>
      <c r="N23">
        <f t="shared" si="20"/>
        <v>25</v>
      </c>
      <c r="O23">
        <f t="shared" si="20"/>
        <v>24.1</v>
      </c>
      <c r="P23">
        <f t="shared" si="20"/>
        <v>24.5</v>
      </c>
      <c r="Q23">
        <f t="shared" si="20"/>
        <v>23.1</v>
      </c>
      <c r="R23">
        <f t="shared" si="20"/>
        <v>23.5</v>
      </c>
      <c r="S23">
        <f t="shared" si="20"/>
        <v>24.55</v>
      </c>
      <c r="T23">
        <f t="shared" si="20"/>
        <v>24</v>
      </c>
      <c r="U23">
        <f t="shared" si="20"/>
        <v>25.25</v>
      </c>
      <c r="V23">
        <f t="shared" si="20"/>
        <v>25.5</v>
      </c>
      <c r="W23">
        <f t="shared" si="20"/>
        <v>24.5</v>
      </c>
      <c r="X23">
        <f t="shared" si="20"/>
        <v>24</v>
      </c>
      <c r="Y23">
        <f t="shared" si="20"/>
        <v>25.5</v>
      </c>
      <c r="Z23">
        <f t="shared" si="20"/>
        <v>24.5</v>
      </c>
      <c r="AA23">
        <f t="shared" si="20"/>
        <v>24.5</v>
      </c>
      <c r="AB23">
        <f t="shared" si="20"/>
        <v>24.5</v>
      </c>
      <c r="AC23">
        <f t="shared" si="20"/>
        <v>25.5</v>
      </c>
      <c r="AD23">
        <f t="shared" si="20"/>
        <v>24.75</v>
      </c>
      <c r="AE23">
        <f t="shared" si="20"/>
        <v>25.5</v>
      </c>
      <c r="AF23">
        <f t="shared" si="20"/>
        <v>25</v>
      </c>
      <c r="AG23">
        <f t="shared" si="20"/>
        <v>23.5</v>
      </c>
      <c r="AH23">
        <f t="shared" si="20"/>
        <v>25</v>
      </c>
      <c r="AI23">
        <f t="shared" ref="AI23:BI23" si="21">(AI20+AI22)/2</f>
        <v>23.25</v>
      </c>
      <c r="AJ23">
        <f t="shared" si="21"/>
        <v>24</v>
      </c>
      <c r="AK23">
        <f t="shared" si="21"/>
        <v>25.75</v>
      </c>
      <c r="AL23">
        <f t="shared" si="21"/>
        <v>25.25</v>
      </c>
      <c r="AM23">
        <f t="shared" si="21"/>
        <v>26.25</v>
      </c>
      <c r="AN23">
        <f t="shared" si="21"/>
        <v>24.75</v>
      </c>
      <c r="AO23">
        <f t="shared" si="21"/>
        <v>24.55</v>
      </c>
      <c r="AP23">
        <f t="shared" si="21"/>
        <v>25.25</v>
      </c>
      <c r="AQ23">
        <f t="shared" si="21"/>
        <v>25.25</v>
      </c>
      <c r="AR23">
        <f t="shared" si="21"/>
        <v>24.85</v>
      </c>
      <c r="AS23">
        <f t="shared" si="21"/>
        <v>24</v>
      </c>
      <c r="AT23">
        <f t="shared" si="21"/>
        <v>24.5</v>
      </c>
      <c r="AU23">
        <f t="shared" si="21"/>
        <v>25.5</v>
      </c>
      <c r="AV23">
        <f t="shared" si="21"/>
        <v>26</v>
      </c>
      <c r="AW23">
        <f t="shared" si="21"/>
        <v>26.25</v>
      </c>
      <c r="AX23">
        <f t="shared" si="21"/>
        <v>25</v>
      </c>
      <c r="AY23">
        <f t="shared" si="21"/>
        <v>26.15</v>
      </c>
      <c r="AZ23">
        <f t="shared" si="21"/>
        <v>25.15</v>
      </c>
      <c r="BA23">
        <f t="shared" si="21"/>
        <v>24.75</v>
      </c>
      <c r="BB23">
        <f t="shared" si="21"/>
        <v>24.75</v>
      </c>
      <c r="BC23">
        <f t="shared" si="21"/>
        <v>25.75</v>
      </c>
      <c r="BD23">
        <f t="shared" si="21"/>
        <v>25.55</v>
      </c>
      <c r="BE23">
        <f t="shared" si="21"/>
        <v>26.9</v>
      </c>
      <c r="BF23">
        <f t="shared" si="21"/>
        <v>24.05</v>
      </c>
      <c r="BG23">
        <f t="shared" si="21"/>
        <v>25.25</v>
      </c>
      <c r="BH23">
        <f t="shared" si="21"/>
        <v>25.5</v>
      </c>
      <c r="BI23">
        <f t="shared" si="21"/>
        <v>24.5</v>
      </c>
    </row>
    <row r="24" spans="1:61" x14ac:dyDescent="0.2">
      <c r="B24" t="s">
        <v>49</v>
      </c>
      <c r="C24">
        <f t="shared" ref="C24:H24" si="22">IF(OR(C20=0,C21=0)," ",C21*100/C20)</f>
        <v>44.761904761904759</v>
      </c>
      <c r="D24">
        <f t="shared" si="22"/>
        <v>45.833333333333336</v>
      </c>
      <c r="E24">
        <f t="shared" si="22"/>
        <v>39.285714285714285</v>
      </c>
      <c r="F24">
        <f t="shared" si="22"/>
        <v>37.5</v>
      </c>
      <c r="G24">
        <f t="shared" si="22"/>
        <v>44.897959183673471</v>
      </c>
      <c r="H24">
        <f t="shared" si="22"/>
        <v>45.652173913043477</v>
      </c>
      <c r="I24">
        <f t="shared" ref="I24:N24" si="23">IF(OR(I20=0,I21=0)," ",I21*100/I20)</f>
        <v>48.341232227488142</v>
      </c>
      <c r="J24">
        <f t="shared" si="23"/>
        <v>41.304347826086953</v>
      </c>
      <c r="K24">
        <f t="shared" si="23"/>
        <v>40</v>
      </c>
      <c r="L24">
        <f t="shared" si="23"/>
        <v>33.333333333333336</v>
      </c>
      <c r="M24">
        <f t="shared" si="23"/>
        <v>38.46153846153846</v>
      </c>
      <c r="N24">
        <f t="shared" si="23"/>
        <v>41.666666666666664</v>
      </c>
      <c r="O24">
        <f t="shared" ref="O24:V24" si="24">IF(OR(O20=0,O21=0)," ",O21*100/O20)</f>
        <v>43.478260869565219</v>
      </c>
      <c r="P24">
        <f t="shared" si="24"/>
        <v>41.666666666666664</v>
      </c>
      <c r="Q24">
        <f t="shared" si="24"/>
        <v>40.54054054054054</v>
      </c>
      <c r="R24">
        <f t="shared" si="24"/>
        <v>37.777777777777779</v>
      </c>
      <c r="S24">
        <f t="shared" si="24"/>
        <v>52.083333333333336</v>
      </c>
      <c r="T24">
        <f t="shared" si="24"/>
        <v>41.304347826086953</v>
      </c>
      <c r="U24">
        <f t="shared" si="24"/>
        <v>40.816326530612244</v>
      </c>
      <c r="V24">
        <f t="shared" si="24"/>
        <v>44.230769230769234</v>
      </c>
      <c r="W24">
        <f t="shared" ref="W24:AB24" si="25">IF(OR(W20=0,W21=0)," ",W21*100/W20)</f>
        <v>43.478260869565219</v>
      </c>
      <c r="X24">
        <f t="shared" si="25"/>
        <v>39.130434782608695</v>
      </c>
      <c r="Y24">
        <f t="shared" si="25"/>
        <v>36</v>
      </c>
      <c r="Z24">
        <f t="shared" si="25"/>
        <v>45.652173913043477</v>
      </c>
      <c r="AA24">
        <f t="shared" si="25"/>
        <v>39.130434782608695</v>
      </c>
      <c r="AB24">
        <f t="shared" si="25"/>
        <v>48.888888888888886</v>
      </c>
      <c r="AC24">
        <f t="shared" ref="AC24:AU24" si="26">IF(OR(AC20=0,AC21=0)," ",AC21*100/AC20)</f>
        <v>41.666666666666664</v>
      </c>
      <c r="AD24">
        <f t="shared" si="26"/>
        <v>53.061224489795919</v>
      </c>
      <c r="AE24">
        <f t="shared" si="26"/>
        <v>42.307692307692307</v>
      </c>
      <c r="AF24">
        <f t="shared" si="26"/>
        <v>41.666666666666664</v>
      </c>
      <c r="AG24">
        <f t="shared" si="26"/>
        <v>36.363636363636367</v>
      </c>
      <c r="AH24">
        <f t="shared" si="26"/>
        <v>45.652173913043477</v>
      </c>
      <c r="AI24">
        <f t="shared" si="26"/>
        <v>44.444444444444443</v>
      </c>
      <c r="AJ24">
        <f t="shared" si="26"/>
        <v>36.170212765957444</v>
      </c>
      <c r="AK24">
        <f t="shared" si="26"/>
        <v>36</v>
      </c>
      <c r="AL24">
        <f t="shared" si="26"/>
        <v>43.75</v>
      </c>
      <c r="AM24">
        <f t="shared" si="26"/>
        <v>39.285714285714285</v>
      </c>
      <c r="AN24">
        <f t="shared" si="26"/>
        <v>46.938775510204081</v>
      </c>
      <c r="AO24">
        <f t="shared" si="26"/>
        <v>45.833333333333336</v>
      </c>
      <c r="AP24">
        <f t="shared" si="26"/>
        <v>42.857142857142854</v>
      </c>
      <c r="AQ24">
        <f t="shared" si="26"/>
        <v>42.857142857142854</v>
      </c>
      <c r="AR24">
        <f t="shared" si="26"/>
        <v>47.61904761904762</v>
      </c>
      <c r="AS24">
        <f t="shared" si="26"/>
        <v>47.916666666666664</v>
      </c>
      <c r="AT24">
        <f t="shared" si="26"/>
        <v>40</v>
      </c>
      <c r="AU24">
        <f t="shared" si="26"/>
        <v>38</v>
      </c>
      <c r="AV24">
        <f t="shared" ref="AV24:BI24" si="27">IF(OR(AV20=0,AV21=0)," ",AV21*100/AV20)</f>
        <v>37.358490566037737</v>
      </c>
      <c r="AW24">
        <f t="shared" si="27"/>
        <v>39.230769230769226</v>
      </c>
      <c r="AX24">
        <f t="shared" si="27"/>
        <v>40.799999999999997</v>
      </c>
      <c r="AY24">
        <f t="shared" si="27"/>
        <v>42.692307692307693</v>
      </c>
      <c r="AZ24">
        <f t="shared" si="27"/>
        <v>36</v>
      </c>
      <c r="BA24">
        <f t="shared" si="27"/>
        <v>37.142857142857146</v>
      </c>
      <c r="BB24">
        <f t="shared" si="27"/>
        <v>40</v>
      </c>
      <c r="BC24">
        <f t="shared" si="27"/>
        <v>39.6</v>
      </c>
      <c r="BD24">
        <f t="shared" si="27"/>
        <v>38.46153846153846</v>
      </c>
      <c r="BE24">
        <f t="shared" si="27"/>
        <v>38.46153846153846</v>
      </c>
      <c r="BF24">
        <f t="shared" si="27"/>
        <v>41.125541125541126</v>
      </c>
      <c r="BG24">
        <f t="shared" si="27"/>
        <v>40.816326530612244</v>
      </c>
      <c r="BH24">
        <f t="shared" si="27"/>
        <v>39.215686274509807</v>
      </c>
      <c r="BI24">
        <f t="shared" si="27"/>
        <v>41.666666666666664</v>
      </c>
    </row>
    <row r="25" spans="1:61" x14ac:dyDescent="0.2">
      <c r="A25" s="1"/>
      <c r="B25" s="1" t="s">
        <v>45</v>
      </c>
      <c r="C25" s="1">
        <v>22</v>
      </c>
      <c r="D25" s="1">
        <v>23.5</v>
      </c>
      <c r="E25" s="1">
        <v>25.5</v>
      </c>
      <c r="F25" s="1">
        <v>24.5</v>
      </c>
      <c r="G25" s="1">
        <v>25</v>
      </c>
      <c r="H25" s="1">
        <v>21.5</v>
      </c>
      <c r="I25" s="1">
        <v>20</v>
      </c>
      <c r="J25" s="1">
        <v>23.5</v>
      </c>
      <c r="K25" s="1">
        <v>23</v>
      </c>
      <c r="L25" s="1">
        <v>22</v>
      </c>
      <c r="M25" s="1">
        <v>25.5</v>
      </c>
      <c r="N25" s="1">
        <v>25</v>
      </c>
      <c r="O25" s="1">
        <v>24</v>
      </c>
      <c r="P25" s="1">
        <v>24</v>
      </c>
      <c r="Q25" s="1">
        <v>22</v>
      </c>
      <c r="R25" s="1">
        <v>22</v>
      </c>
      <c r="S25" s="1">
        <v>22</v>
      </c>
      <c r="T25" s="1">
        <v>24</v>
      </c>
      <c r="U25" s="1">
        <v>24.5</v>
      </c>
      <c r="V25" s="1">
        <v>24.5</v>
      </c>
      <c r="W25" s="1">
        <v>24</v>
      </c>
      <c r="X25" s="1">
        <v>23</v>
      </c>
      <c r="Y25" s="1">
        <v>24.5</v>
      </c>
      <c r="Z25" s="1">
        <v>24</v>
      </c>
      <c r="AA25" s="1">
        <v>22</v>
      </c>
      <c r="AB25" s="1">
        <v>23</v>
      </c>
      <c r="AC25" s="1">
        <v>25.5</v>
      </c>
      <c r="AD25" s="1">
        <v>25</v>
      </c>
      <c r="AE25" s="1">
        <v>25</v>
      </c>
      <c r="AF25" s="1">
        <v>24.5</v>
      </c>
      <c r="AG25" s="1">
        <v>24</v>
      </c>
      <c r="AH25" s="1">
        <v>24</v>
      </c>
      <c r="AI25" s="1">
        <v>23</v>
      </c>
      <c r="AJ25" s="1">
        <v>24.5</v>
      </c>
      <c r="AK25" s="1">
        <v>25</v>
      </c>
      <c r="AL25" s="1">
        <v>23.5</v>
      </c>
      <c r="AM25" s="1">
        <v>26.5</v>
      </c>
      <c r="AN25" s="1">
        <v>23.5</v>
      </c>
      <c r="AO25" s="1">
        <v>24</v>
      </c>
      <c r="AP25" s="1">
        <v>24</v>
      </c>
      <c r="AQ25" s="1">
        <v>23.5</v>
      </c>
      <c r="AR25" s="1">
        <v>24.5</v>
      </c>
      <c r="AS25" s="1">
        <v>23</v>
      </c>
      <c r="AT25" s="1">
        <v>24.5</v>
      </c>
      <c r="AU25" s="1">
        <v>25</v>
      </c>
      <c r="AV25" s="1">
        <v>24.5</v>
      </c>
      <c r="AW25" s="1">
        <v>25</v>
      </c>
      <c r="AX25" s="1">
        <v>25</v>
      </c>
      <c r="AY25" s="1">
        <v>26</v>
      </c>
      <c r="AZ25" s="1">
        <v>24</v>
      </c>
      <c r="BA25" s="1">
        <v>25</v>
      </c>
      <c r="BB25" s="1">
        <v>23.3</v>
      </c>
      <c r="BC25" s="1">
        <v>24</v>
      </c>
      <c r="BD25" s="1">
        <v>25</v>
      </c>
      <c r="BE25" s="1">
        <v>25</v>
      </c>
      <c r="BF25" s="1">
        <v>22.7</v>
      </c>
      <c r="BG25" s="1">
        <v>23</v>
      </c>
      <c r="BH25" s="1">
        <v>25.2</v>
      </c>
      <c r="BI25" s="1">
        <v>24</v>
      </c>
    </row>
    <row r="26" spans="1:61" x14ac:dyDescent="0.2">
      <c r="A26" t="s">
        <v>54</v>
      </c>
      <c r="B26" t="s">
        <v>47</v>
      </c>
      <c r="C26">
        <v>11</v>
      </c>
      <c r="D26">
        <v>11.8</v>
      </c>
      <c r="E26">
        <v>11</v>
      </c>
      <c r="F26">
        <v>11</v>
      </c>
      <c r="G26">
        <v>12.5</v>
      </c>
      <c r="H26">
        <v>10.5</v>
      </c>
      <c r="I26">
        <v>11</v>
      </c>
      <c r="J26">
        <v>11.5</v>
      </c>
      <c r="K26">
        <v>9</v>
      </c>
      <c r="L26">
        <v>10.199999999999999</v>
      </c>
      <c r="M26">
        <v>11</v>
      </c>
      <c r="N26">
        <v>12</v>
      </c>
      <c r="O26">
        <v>10</v>
      </c>
      <c r="P26">
        <v>11</v>
      </c>
      <c r="Q26">
        <v>9.5</v>
      </c>
      <c r="R26">
        <v>9.5</v>
      </c>
      <c r="S26">
        <v>13.5</v>
      </c>
      <c r="T26">
        <v>11.5</v>
      </c>
      <c r="U26">
        <v>11</v>
      </c>
      <c r="V26">
        <v>13</v>
      </c>
      <c r="W26">
        <v>10.5</v>
      </c>
      <c r="X26">
        <v>12</v>
      </c>
      <c r="Y26">
        <v>10</v>
      </c>
      <c r="Z26">
        <v>12.5</v>
      </c>
      <c r="AA26">
        <v>10</v>
      </c>
      <c r="AB26">
        <v>12</v>
      </c>
      <c r="AC26">
        <v>11.5</v>
      </c>
      <c r="AD26">
        <v>13.5</v>
      </c>
      <c r="AE26">
        <v>13.5</v>
      </c>
      <c r="AF26">
        <v>11.2</v>
      </c>
      <c r="AG26">
        <v>9.5</v>
      </c>
      <c r="AH26">
        <v>11.5</v>
      </c>
      <c r="AI26">
        <v>11</v>
      </c>
      <c r="AJ26">
        <v>10</v>
      </c>
      <c r="AK26">
        <v>11.5</v>
      </c>
      <c r="AL26">
        <v>12</v>
      </c>
      <c r="AM26">
        <v>13</v>
      </c>
      <c r="AN26">
        <v>12.5</v>
      </c>
      <c r="AO26">
        <v>13</v>
      </c>
      <c r="AP26">
        <v>12.5</v>
      </c>
      <c r="AQ26">
        <v>11</v>
      </c>
      <c r="AR26">
        <v>13.5</v>
      </c>
      <c r="AS26">
        <v>11.5</v>
      </c>
      <c r="AT26">
        <v>12</v>
      </c>
      <c r="AU26">
        <v>11.1</v>
      </c>
      <c r="AV26">
        <v>11</v>
      </c>
      <c r="AW26">
        <v>11</v>
      </c>
      <c r="AX26">
        <v>12.9</v>
      </c>
      <c r="AY26">
        <v>13</v>
      </c>
      <c r="AZ26">
        <v>11</v>
      </c>
      <c r="BA26">
        <v>12.2</v>
      </c>
      <c r="BB26">
        <v>11</v>
      </c>
      <c r="BC26">
        <v>12.2</v>
      </c>
      <c r="BD26">
        <v>10.5</v>
      </c>
      <c r="BE26">
        <v>11.2</v>
      </c>
      <c r="BF26">
        <v>10</v>
      </c>
      <c r="BG26">
        <v>11.2</v>
      </c>
      <c r="BH26">
        <v>10.8</v>
      </c>
      <c r="BI26">
        <v>11.3</v>
      </c>
    </row>
    <row r="27" spans="1:61" x14ac:dyDescent="0.2">
      <c r="B27" t="s">
        <v>48</v>
      </c>
      <c r="C27">
        <v>25</v>
      </c>
      <c r="D27">
        <v>23.6</v>
      </c>
      <c r="E27">
        <v>22</v>
      </c>
      <c r="F27">
        <v>26</v>
      </c>
      <c r="G27">
        <v>26</v>
      </c>
      <c r="H27">
        <v>24</v>
      </c>
      <c r="I27">
        <v>21.7</v>
      </c>
      <c r="J27">
        <v>25</v>
      </c>
      <c r="K27">
        <v>23.5</v>
      </c>
      <c r="L27">
        <v>25</v>
      </c>
      <c r="M27">
        <v>24</v>
      </c>
      <c r="N27">
        <v>26.5</v>
      </c>
      <c r="O27">
        <v>24.5</v>
      </c>
      <c r="P27">
        <v>24.5</v>
      </c>
      <c r="Q27">
        <v>23.8</v>
      </c>
      <c r="R27">
        <v>23</v>
      </c>
      <c r="S27">
        <v>24</v>
      </c>
      <c r="T27">
        <v>25.5</v>
      </c>
      <c r="U27">
        <v>25</v>
      </c>
      <c r="V27">
        <v>23</v>
      </c>
      <c r="W27">
        <v>23</v>
      </c>
      <c r="X27">
        <v>25</v>
      </c>
      <c r="Y27">
        <v>24</v>
      </c>
      <c r="Z27">
        <v>24</v>
      </c>
      <c r="AA27">
        <v>25</v>
      </c>
      <c r="AB27">
        <v>24.5</v>
      </c>
      <c r="AC27">
        <v>25.5</v>
      </c>
      <c r="AD27">
        <v>21</v>
      </c>
      <c r="AE27">
        <v>24.5</v>
      </c>
      <c r="AF27">
        <v>25.5</v>
      </c>
      <c r="AG27">
        <v>24</v>
      </c>
      <c r="AH27">
        <v>25</v>
      </c>
      <c r="AI27">
        <v>23</v>
      </c>
      <c r="AJ27">
        <v>24.5</v>
      </c>
      <c r="AK27">
        <v>26.5</v>
      </c>
      <c r="AL27">
        <v>25.5</v>
      </c>
      <c r="AM27">
        <v>23</v>
      </c>
      <c r="AN27">
        <v>24</v>
      </c>
      <c r="AO27">
        <v>24</v>
      </c>
      <c r="AP27">
        <v>23</v>
      </c>
      <c r="AQ27">
        <v>24.5</v>
      </c>
      <c r="AR27">
        <v>23</v>
      </c>
      <c r="AS27">
        <v>23</v>
      </c>
      <c r="AT27">
        <v>23</v>
      </c>
      <c r="AU27">
        <v>24.5</v>
      </c>
      <c r="AV27">
        <v>24</v>
      </c>
      <c r="AW27">
        <v>25</v>
      </c>
      <c r="AX27">
        <v>25</v>
      </c>
      <c r="AY27">
        <v>26</v>
      </c>
      <c r="AZ27">
        <v>24.1</v>
      </c>
      <c r="BA27">
        <v>24</v>
      </c>
      <c r="BB27">
        <v>23</v>
      </c>
      <c r="BC27">
        <v>24</v>
      </c>
      <c r="BD27">
        <v>23.5</v>
      </c>
      <c r="BE27">
        <v>26</v>
      </c>
      <c r="BF27">
        <v>24.5</v>
      </c>
      <c r="BG27">
        <v>23</v>
      </c>
      <c r="BH27">
        <v>25</v>
      </c>
      <c r="BI27">
        <v>24</v>
      </c>
    </row>
    <row r="28" spans="1:61" x14ac:dyDescent="0.2">
      <c r="B28" t="s">
        <v>51</v>
      </c>
      <c r="C28">
        <f t="shared" ref="C28:AH28" si="28">(C25+C27)/2</f>
        <v>23.5</v>
      </c>
      <c r="D28">
        <f t="shared" si="28"/>
        <v>23.55</v>
      </c>
      <c r="E28">
        <f t="shared" si="28"/>
        <v>23.75</v>
      </c>
      <c r="F28">
        <f t="shared" si="28"/>
        <v>25.25</v>
      </c>
      <c r="G28">
        <f t="shared" si="28"/>
        <v>25.5</v>
      </c>
      <c r="H28">
        <f t="shared" si="28"/>
        <v>22.75</v>
      </c>
      <c r="I28">
        <f t="shared" si="28"/>
        <v>20.85</v>
      </c>
      <c r="J28">
        <f t="shared" si="28"/>
        <v>24.25</v>
      </c>
      <c r="K28">
        <f t="shared" si="28"/>
        <v>23.25</v>
      </c>
      <c r="L28">
        <f t="shared" si="28"/>
        <v>23.5</v>
      </c>
      <c r="M28">
        <f t="shared" si="28"/>
        <v>24.75</v>
      </c>
      <c r="N28">
        <f t="shared" si="28"/>
        <v>25.75</v>
      </c>
      <c r="O28">
        <f t="shared" si="28"/>
        <v>24.25</v>
      </c>
      <c r="P28">
        <f t="shared" si="28"/>
        <v>24.25</v>
      </c>
      <c r="Q28">
        <f t="shared" si="28"/>
        <v>22.9</v>
      </c>
      <c r="R28">
        <f t="shared" si="28"/>
        <v>22.5</v>
      </c>
      <c r="S28">
        <f t="shared" si="28"/>
        <v>23</v>
      </c>
      <c r="T28">
        <f t="shared" si="28"/>
        <v>24.75</v>
      </c>
      <c r="U28">
        <f t="shared" si="28"/>
        <v>24.75</v>
      </c>
      <c r="V28">
        <f t="shared" si="28"/>
        <v>23.75</v>
      </c>
      <c r="W28">
        <f t="shared" si="28"/>
        <v>23.5</v>
      </c>
      <c r="X28">
        <f t="shared" si="28"/>
        <v>24</v>
      </c>
      <c r="Y28">
        <f t="shared" si="28"/>
        <v>24.25</v>
      </c>
      <c r="Z28">
        <f t="shared" si="28"/>
        <v>24</v>
      </c>
      <c r="AA28">
        <f t="shared" si="28"/>
        <v>23.5</v>
      </c>
      <c r="AB28">
        <f t="shared" si="28"/>
        <v>23.75</v>
      </c>
      <c r="AC28">
        <f t="shared" si="28"/>
        <v>25.5</v>
      </c>
      <c r="AD28">
        <f t="shared" si="28"/>
        <v>23</v>
      </c>
      <c r="AE28">
        <f t="shared" si="28"/>
        <v>24.75</v>
      </c>
      <c r="AF28">
        <f t="shared" si="28"/>
        <v>25</v>
      </c>
      <c r="AG28">
        <f t="shared" si="28"/>
        <v>24</v>
      </c>
      <c r="AH28">
        <f t="shared" si="28"/>
        <v>24.5</v>
      </c>
      <c r="AI28">
        <f t="shared" ref="AI28:BI28" si="29">(AI25+AI27)/2</f>
        <v>23</v>
      </c>
      <c r="AJ28">
        <f t="shared" si="29"/>
        <v>24.5</v>
      </c>
      <c r="AK28">
        <f t="shared" si="29"/>
        <v>25.75</v>
      </c>
      <c r="AL28">
        <f t="shared" si="29"/>
        <v>24.5</v>
      </c>
      <c r="AM28">
        <f t="shared" si="29"/>
        <v>24.75</v>
      </c>
      <c r="AN28">
        <f t="shared" si="29"/>
        <v>23.75</v>
      </c>
      <c r="AO28">
        <f t="shared" si="29"/>
        <v>24</v>
      </c>
      <c r="AP28">
        <f t="shared" si="29"/>
        <v>23.5</v>
      </c>
      <c r="AQ28">
        <f t="shared" si="29"/>
        <v>24</v>
      </c>
      <c r="AR28">
        <f t="shared" si="29"/>
        <v>23.75</v>
      </c>
      <c r="AS28">
        <f t="shared" si="29"/>
        <v>23</v>
      </c>
      <c r="AT28">
        <f t="shared" si="29"/>
        <v>23.75</v>
      </c>
      <c r="AU28">
        <f t="shared" si="29"/>
        <v>24.75</v>
      </c>
      <c r="AV28">
        <f t="shared" si="29"/>
        <v>24.25</v>
      </c>
      <c r="AW28">
        <f t="shared" si="29"/>
        <v>25</v>
      </c>
      <c r="AX28">
        <f t="shared" si="29"/>
        <v>25</v>
      </c>
      <c r="AY28">
        <f t="shared" si="29"/>
        <v>26</v>
      </c>
      <c r="AZ28">
        <f t="shared" si="29"/>
        <v>24.05</v>
      </c>
      <c r="BA28">
        <f t="shared" si="29"/>
        <v>24.5</v>
      </c>
      <c r="BB28">
        <f t="shared" si="29"/>
        <v>23.15</v>
      </c>
      <c r="BC28">
        <f t="shared" si="29"/>
        <v>24</v>
      </c>
      <c r="BD28">
        <f t="shared" si="29"/>
        <v>24.25</v>
      </c>
      <c r="BE28">
        <f t="shared" si="29"/>
        <v>25.5</v>
      </c>
      <c r="BF28">
        <f t="shared" si="29"/>
        <v>23.6</v>
      </c>
      <c r="BG28">
        <f t="shared" si="29"/>
        <v>23</v>
      </c>
      <c r="BH28">
        <f t="shared" si="29"/>
        <v>25.1</v>
      </c>
      <c r="BI28">
        <f t="shared" si="29"/>
        <v>24</v>
      </c>
    </row>
    <row r="29" spans="1:61" x14ac:dyDescent="0.2">
      <c r="B29" t="s">
        <v>49</v>
      </c>
      <c r="C29">
        <f t="shared" ref="C29:H29" si="30">IF(OR(C25=0,C26=0)," ",C26*100/C25)</f>
        <v>50</v>
      </c>
      <c r="D29">
        <f t="shared" si="30"/>
        <v>50.212765957446805</v>
      </c>
      <c r="E29">
        <f t="shared" si="30"/>
        <v>43.137254901960787</v>
      </c>
      <c r="F29">
        <f t="shared" si="30"/>
        <v>44.897959183673471</v>
      </c>
      <c r="G29">
        <f t="shared" si="30"/>
        <v>50</v>
      </c>
      <c r="H29">
        <f t="shared" si="30"/>
        <v>48.837209302325583</v>
      </c>
      <c r="I29">
        <f t="shared" ref="I29:N29" si="31">IF(OR(I25=0,I26=0)," ",I26*100/I25)</f>
        <v>55</v>
      </c>
      <c r="J29">
        <f t="shared" si="31"/>
        <v>48.936170212765958</v>
      </c>
      <c r="K29">
        <f t="shared" si="31"/>
        <v>39.130434782608695</v>
      </c>
      <c r="L29">
        <f t="shared" si="31"/>
        <v>46.36363636363636</v>
      </c>
      <c r="M29">
        <f t="shared" si="31"/>
        <v>43.137254901960787</v>
      </c>
      <c r="N29">
        <f t="shared" si="31"/>
        <v>48</v>
      </c>
      <c r="O29">
        <f t="shared" ref="O29:V29" si="32">IF(OR(O25=0,O26=0)," ",O26*100/O25)</f>
        <v>41.666666666666664</v>
      </c>
      <c r="P29">
        <f t="shared" si="32"/>
        <v>45.833333333333336</v>
      </c>
      <c r="Q29">
        <f t="shared" si="32"/>
        <v>43.18181818181818</v>
      </c>
      <c r="R29">
        <f t="shared" si="32"/>
        <v>43.18181818181818</v>
      </c>
      <c r="S29">
        <f t="shared" si="32"/>
        <v>61.363636363636367</v>
      </c>
      <c r="T29">
        <f t="shared" si="32"/>
        <v>47.916666666666664</v>
      </c>
      <c r="U29">
        <f t="shared" si="32"/>
        <v>44.897959183673471</v>
      </c>
      <c r="V29">
        <f t="shared" si="32"/>
        <v>53.061224489795919</v>
      </c>
      <c r="W29">
        <f t="shared" ref="W29:AB29" si="33">IF(OR(W25=0,W26=0)," ",W26*100/W25)</f>
        <v>43.75</v>
      </c>
      <c r="X29">
        <f t="shared" si="33"/>
        <v>52.173913043478258</v>
      </c>
      <c r="Y29">
        <f t="shared" si="33"/>
        <v>40.816326530612244</v>
      </c>
      <c r="Z29">
        <f t="shared" si="33"/>
        <v>52.083333333333336</v>
      </c>
      <c r="AA29">
        <f t="shared" si="33"/>
        <v>45.454545454545453</v>
      </c>
      <c r="AB29">
        <f t="shared" si="33"/>
        <v>52.173913043478258</v>
      </c>
      <c r="AC29">
        <f t="shared" ref="AC29:AU29" si="34">IF(OR(AC25=0,AC26=0)," ",AC26*100/AC25)</f>
        <v>45.098039215686278</v>
      </c>
      <c r="AD29">
        <f t="shared" si="34"/>
        <v>54</v>
      </c>
      <c r="AE29">
        <f t="shared" si="34"/>
        <v>54</v>
      </c>
      <c r="AF29">
        <f t="shared" si="34"/>
        <v>45.714285714285715</v>
      </c>
      <c r="AG29">
        <f t="shared" si="34"/>
        <v>39.583333333333336</v>
      </c>
      <c r="AH29">
        <f t="shared" si="34"/>
        <v>47.916666666666664</v>
      </c>
      <c r="AI29">
        <f t="shared" si="34"/>
        <v>47.826086956521742</v>
      </c>
      <c r="AJ29">
        <f t="shared" si="34"/>
        <v>40.816326530612244</v>
      </c>
      <c r="AK29">
        <f t="shared" si="34"/>
        <v>46</v>
      </c>
      <c r="AL29">
        <f t="shared" si="34"/>
        <v>51.063829787234042</v>
      </c>
      <c r="AM29">
        <f t="shared" si="34"/>
        <v>49.056603773584904</v>
      </c>
      <c r="AN29">
        <f t="shared" si="34"/>
        <v>53.191489361702125</v>
      </c>
      <c r="AO29">
        <f t="shared" si="34"/>
        <v>54.166666666666664</v>
      </c>
      <c r="AP29">
        <f t="shared" si="34"/>
        <v>52.083333333333336</v>
      </c>
      <c r="AQ29">
        <f t="shared" si="34"/>
        <v>46.808510638297875</v>
      </c>
      <c r="AR29">
        <f t="shared" si="34"/>
        <v>55.102040816326529</v>
      </c>
      <c r="AS29">
        <f t="shared" si="34"/>
        <v>50</v>
      </c>
      <c r="AT29">
        <f t="shared" si="34"/>
        <v>48.979591836734691</v>
      </c>
      <c r="AU29">
        <f t="shared" si="34"/>
        <v>44.4</v>
      </c>
      <c r="AV29">
        <f t="shared" ref="AV29:BI29" si="35">IF(OR(AV25=0,AV26=0)," ",AV26*100/AV25)</f>
        <v>44.897959183673471</v>
      </c>
      <c r="AW29">
        <f t="shared" si="35"/>
        <v>44</v>
      </c>
      <c r="AX29">
        <f t="shared" si="35"/>
        <v>51.6</v>
      </c>
      <c r="AY29">
        <f t="shared" si="35"/>
        <v>50</v>
      </c>
      <c r="AZ29">
        <f t="shared" si="35"/>
        <v>45.833333333333336</v>
      </c>
      <c r="BA29">
        <f t="shared" si="35"/>
        <v>48.8</v>
      </c>
      <c r="BB29">
        <f t="shared" si="35"/>
        <v>47.210300429184549</v>
      </c>
      <c r="BC29">
        <f t="shared" si="35"/>
        <v>50.833333333333336</v>
      </c>
      <c r="BD29">
        <f t="shared" si="35"/>
        <v>42</v>
      </c>
      <c r="BE29">
        <f t="shared" si="35"/>
        <v>44.8</v>
      </c>
      <c r="BF29">
        <f t="shared" si="35"/>
        <v>44.052863436123353</v>
      </c>
      <c r="BG29">
        <f t="shared" si="35"/>
        <v>48.695652173913047</v>
      </c>
      <c r="BH29">
        <f t="shared" si="35"/>
        <v>42.857142857142861</v>
      </c>
      <c r="BI29">
        <f t="shared" si="35"/>
        <v>47.083333333333336</v>
      </c>
    </row>
    <row r="30" spans="1:61" x14ac:dyDescent="0.2">
      <c r="A30" s="1"/>
      <c r="B30" s="1" t="s">
        <v>55</v>
      </c>
      <c r="C30" s="1">
        <v>26</v>
      </c>
      <c r="D30" s="1">
        <v>23.5</v>
      </c>
      <c r="E30" s="1"/>
      <c r="F30" s="1">
        <v>25.5</v>
      </c>
      <c r="G30" s="1">
        <v>27</v>
      </c>
      <c r="H30" s="1">
        <v>23.5</v>
      </c>
      <c r="I30" s="1">
        <v>22.5</v>
      </c>
      <c r="J30" s="1">
        <v>25</v>
      </c>
      <c r="K30" s="1">
        <v>23.5</v>
      </c>
      <c r="L30" s="1">
        <v>23</v>
      </c>
      <c r="M30" s="1">
        <v>22</v>
      </c>
      <c r="N30" s="1">
        <v>28</v>
      </c>
      <c r="O30" s="1">
        <v>25.5</v>
      </c>
      <c r="P30" s="1">
        <v>24</v>
      </c>
      <c r="Q30" s="1">
        <v>24.5</v>
      </c>
      <c r="R30" s="1">
        <v>25.5</v>
      </c>
      <c r="S30" s="1">
        <v>22.5</v>
      </c>
      <c r="T30" s="1">
        <v>24</v>
      </c>
      <c r="U30" s="1">
        <v>23.5</v>
      </c>
      <c r="V30" s="1"/>
      <c r="W30" s="1">
        <v>23.5</v>
      </c>
      <c r="X30" s="1">
        <v>29</v>
      </c>
      <c r="Y30" s="1">
        <v>26</v>
      </c>
      <c r="Z30" s="1">
        <v>25</v>
      </c>
      <c r="AA30" s="1">
        <v>28</v>
      </c>
      <c r="AB30" s="1">
        <v>31</v>
      </c>
      <c r="AC30" s="1">
        <v>27</v>
      </c>
      <c r="AD30" s="1"/>
      <c r="AE30" s="1">
        <v>24</v>
      </c>
      <c r="AF30" s="1">
        <v>30</v>
      </c>
      <c r="AG30" s="1">
        <v>29</v>
      </c>
      <c r="AH30" s="1">
        <v>28</v>
      </c>
      <c r="AI30" s="1">
        <v>23.5</v>
      </c>
      <c r="AJ30" s="1">
        <v>26</v>
      </c>
      <c r="AK30" s="1">
        <v>28</v>
      </c>
      <c r="AL30" s="1">
        <v>25</v>
      </c>
      <c r="AM30" s="1"/>
      <c r="AN30" s="1">
        <v>25</v>
      </c>
      <c r="AO30" s="1">
        <v>24.5</v>
      </c>
      <c r="AP30" s="1">
        <v>22</v>
      </c>
      <c r="AQ30" s="1">
        <v>25.5</v>
      </c>
      <c r="AR30" s="1">
        <v>24</v>
      </c>
      <c r="AS30" s="1">
        <v>21</v>
      </c>
      <c r="AT30" s="1">
        <v>24</v>
      </c>
      <c r="AU30" s="1">
        <v>26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x14ac:dyDescent="0.2">
      <c r="A31" t="s">
        <v>56</v>
      </c>
      <c r="B31" t="s">
        <v>47</v>
      </c>
      <c r="C31">
        <v>11.4</v>
      </c>
      <c r="D31">
        <v>11.4</v>
      </c>
      <c r="F31">
        <v>12</v>
      </c>
      <c r="G31">
        <v>15</v>
      </c>
      <c r="H31">
        <v>10.5</v>
      </c>
      <c r="I31">
        <v>12</v>
      </c>
      <c r="J31">
        <v>11</v>
      </c>
      <c r="K31">
        <v>10</v>
      </c>
      <c r="L31">
        <v>10.5</v>
      </c>
      <c r="M31">
        <v>12</v>
      </c>
      <c r="N31">
        <v>14</v>
      </c>
      <c r="O31">
        <v>10.5</v>
      </c>
      <c r="P31">
        <v>11.5</v>
      </c>
      <c r="Q31">
        <v>10.8</v>
      </c>
      <c r="R31">
        <v>11.5</v>
      </c>
      <c r="S31">
        <v>14.5</v>
      </c>
      <c r="T31">
        <v>11</v>
      </c>
      <c r="U31">
        <v>12.5</v>
      </c>
      <c r="W31">
        <v>13</v>
      </c>
      <c r="X31">
        <v>13</v>
      </c>
      <c r="Y31">
        <v>12</v>
      </c>
      <c r="Z31">
        <v>11</v>
      </c>
      <c r="AA31">
        <v>11</v>
      </c>
      <c r="AB31">
        <v>13</v>
      </c>
      <c r="AC31">
        <v>13</v>
      </c>
      <c r="AE31">
        <v>14</v>
      </c>
      <c r="AF31">
        <v>13.5</v>
      </c>
      <c r="AG31">
        <v>11</v>
      </c>
      <c r="AH31">
        <v>12.5</v>
      </c>
      <c r="AI31">
        <v>11.5</v>
      </c>
      <c r="AJ31">
        <v>11</v>
      </c>
      <c r="AK31">
        <v>12</v>
      </c>
      <c r="AL31">
        <v>13</v>
      </c>
      <c r="AN31">
        <v>13.5</v>
      </c>
      <c r="AO31">
        <v>14</v>
      </c>
      <c r="AP31">
        <v>12.5</v>
      </c>
      <c r="AQ31">
        <v>11.9</v>
      </c>
      <c r="AR31">
        <v>13</v>
      </c>
      <c r="AS31">
        <v>11</v>
      </c>
      <c r="AT31">
        <v>10</v>
      </c>
      <c r="AU31">
        <v>11.1</v>
      </c>
    </row>
    <row r="32" spans="1:61" x14ac:dyDescent="0.2">
      <c r="B32" t="s">
        <v>57</v>
      </c>
      <c r="C32">
        <v>21</v>
      </c>
      <c r="D32">
        <v>19.2</v>
      </c>
      <c r="F32">
        <v>22</v>
      </c>
      <c r="G32">
        <v>23.5</v>
      </c>
      <c r="H32">
        <v>22</v>
      </c>
      <c r="I32">
        <v>19.7</v>
      </c>
      <c r="J32">
        <v>22</v>
      </c>
      <c r="K32">
        <v>22</v>
      </c>
      <c r="L32">
        <v>21</v>
      </c>
      <c r="M32">
        <v>19.5</v>
      </c>
      <c r="N32">
        <v>23</v>
      </c>
      <c r="O32">
        <v>21.2</v>
      </c>
      <c r="P32">
        <v>20</v>
      </c>
      <c r="Q32">
        <v>19.5</v>
      </c>
      <c r="R32">
        <v>22</v>
      </c>
      <c r="S32">
        <v>21</v>
      </c>
      <c r="T32">
        <v>22</v>
      </c>
      <c r="U32">
        <v>21</v>
      </c>
      <c r="W32">
        <v>25</v>
      </c>
      <c r="X32">
        <v>23</v>
      </c>
      <c r="Y32">
        <v>21</v>
      </c>
      <c r="Z32">
        <v>21</v>
      </c>
      <c r="AA32">
        <v>23</v>
      </c>
      <c r="AB32">
        <v>22</v>
      </c>
      <c r="AC32">
        <v>21.5</v>
      </c>
      <c r="AE32">
        <v>18</v>
      </c>
      <c r="AF32">
        <v>23.5</v>
      </c>
      <c r="AG32">
        <v>21</v>
      </c>
      <c r="AH32">
        <v>22</v>
      </c>
      <c r="AI32">
        <v>20.5</v>
      </c>
      <c r="AJ32">
        <v>21</v>
      </c>
      <c r="AK32">
        <v>23</v>
      </c>
      <c r="AL32">
        <v>22</v>
      </c>
      <c r="AN32">
        <v>20.5</v>
      </c>
      <c r="AO32">
        <v>20.5</v>
      </c>
      <c r="AP32">
        <v>18</v>
      </c>
      <c r="AQ32">
        <v>20</v>
      </c>
      <c r="AR32">
        <v>20</v>
      </c>
      <c r="AS32">
        <v>17.5</v>
      </c>
      <c r="AT32">
        <v>18</v>
      </c>
      <c r="AU32">
        <v>20.2</v>
      </c>
    </row>
    <row r="33" spans="1:47" x14ac:dyDescent="0.2">
      <c r="B33" t="s">
        <v>49</v>
      </c>
      <c r="C33">
        <f>100*C31/C30</f>
        <v>43.846153846153847</v>
      </c>
      <c r="D33">
        <f t="shared" ref="D33:AU33" si="36">100*D31/D30</f>
        <v>48.51063829787234</v>
      </c>
      <c r="F33">
        <f t="shared" si="36"/>
        <v>47.058823529411768</v>
      </c>
      <c r="G33">
        <f t="shared" si="36"/>
        <v>55.555555555555557</v>
      </c>
      <c r="H33">
        <f t="shared" si="36"/>
        <v>44.680851063829785</v>
      </c>
      <c r="I33">
        <f t="shared" si="36"/>
        <v>53.333333333333336</v>
      </c>
      <c r="J33">
        <f t="shared" si="36"/>
        <v>44</v>
      </c>
      <c r="K33">
        <f t="shared" si="36"/>
        <v>42.553191489361701</v>
      </c>
      <c r="L33">
        <f t="shared" si="36"/>
        <v>45.652173913043477</v>
      </c>
      <c r="M33">
        <f t="shared" si="36"/>
        <v>54.545454545454547</v>
      </c>
      <c r="N33">
        <f t="shared" si="36"/>
        <v>50</v>
      </c>
      <c r="O33">
        <f t="shared" si="36"/>
        <v>41.176470588235297</v>
      </c>
      <c r="P33">
        <f t="shared" si="36"/>
        <v>47.916666666666664</v>
      </c>
      <c r="Q33">
        <f t="shared" si="36"/>
        <v>44.081632653061227</v>
      </c>
      <c r="R33">
        <f t="shared" si="36"/>
        <v>45.098039215686278</v>
      </c>
      <c r="S33">
        <f t="shared" si="36"/>
        <v>64.444444444444443</v>
      </c>
      <c r="T33">
        <f t="shared" si="36"/>
        <v>45.833333333333336</v>
      </c>
      <c r="U33">
        <f t="shared" si="36"/>
        <v>53.191489361702125</v>
      </c>
      <c r="W33">
        <f t="shared" si="36"/>
        <v>55.319148936170215</v>
      </c>
      <c r="X33">
        <f t="shared" si="36"/>
        <v>44.827586206896555</v>
      </c>
      <c r="Y33">
        <f t="shared" si="36"/>
        <v>46.153846153846153</v>
      </c>
      <c r="Z33">
        <f t="shared" si="36"/>
        <v>44</v>
      </c>
      <c r="AA33">
        <f t="shared" si="36"/>
        <v>39.285714285714285</v>
      </c>
      <c r="AB33">
        <f t="shared" si="36"/>
        <v>41.935483870967744</v>
      </c>
      <c r="AC33">
        <f t="shared" si="36"/>
        <v>48.148148148148145</v>
      </c>
      <c r="AE33">
        <f t="shared" si="36"/>
        <v>58.333333333333336</v>
      </c>
      <c r="AF33">
        <f t="shared" si="36"/>
        <v>45</v>
      </c>
      <c r="AG33">
        <f t="shared" si="36"/>
        <v>37.931034482758619</v>
      </c>
      <c r="AH33">
        <f t="shared" si="36"/>
        <v>44.642857142857146</v>
      </c>
      <c r="AI33">
        <f t="shared" si="36"/>
        <v>48.936170212765958</v>
      </c>
      <c r="AJ33">
        <f t="shared" si="36"/>
        <v>42.307692307692307</v>
      </c>
      <c r="AK33">
        <f t="shared" si="36"/>
        <v>42.857142857142854</v>
      </c>
      <c r="AL33">
        <f t="shared" si="36"/>
        <v>52</v>
      </c>
      <c r="AN33">
        <f t="shared" si="36"/>
        <v>54</v>
      </c>
      <c r="AO33">
        <f t="shared" si="36"/>
        <v>57.142857142857146</v>
      </c>
      <c r="AP33">
        <f t="shared" si="36"/>
        <v>56.81818181818182</v>
      </c>
      <c r="AQ33">
        <f t="shared" si="36"/>
        <v>46.666666666666664</v>
      </c>
      <c r="AR33">
        <f t="shared" si="36"/>
        <v>54.166666666666664</v>
      </c>
      <c r="AS33">
        <f t="shared" si="36"/>
        <v>52.38095238095238</v>
      </c>
      <c r="AT33">
        <f t="shared" si="36"/>
        <v>41.666666666666664</v>
      </c>
      <c r="AU33">
        <f t="shared" si="36"/>
        <v>42.692307692307693</v>
      </c>
    </row>
    <row r="35" spans="1:47" s="2" customFormat="1" x14ac:dyDescent="0.2"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" t="s">
        <v>122</v>
      </c>
    </row>
    <row r="36" spans="1:47" x14ac:dyDescent="0.2">
      <c r="A36" s="1"/>
      <c r="B36" s="1" t="s">
        <v>45</v>
      </c>
      <c r="C36" s="1">
        <f t="shared" ref="C36:C49" si="37">COUNT(C6:BI6)</f>
        <v>45</v>
      </c>
      <c r="D36" s="1">
        <f t="shared" ref="D36:D49" si="38">AVERAGE(C6:BI6)</f>
        <v>35.080000000000005</v>
      </c>
      <c r="E36" s="1">
        <f t="shared" ref="E36:E49" si="39">MIN(C6:BI6)</f>
        <v>31</v>
      </c>
      <c r="F36" s="1">
        <f t="shared" ref="F36:F49" si="40">MAX(C6:BI6)</f>
        <v>39</v>
      </c>
      <c r="G36" s="1">
        <f t="shared" ref="G36:G49" si="41">STDEV(C6:BI6)</f>
        <v>1.8520995457244538</v>
      </c>
      <c r="H36" s="1">
        <f>G36*100/D36</f>
        <v>5.279645227264691</v>
      </c>
    </row>
    <row r="37" spans="1:47" x14ac:dyDescent="0.2">
      <c r="A37" t="s">
        <v>46</v>
      </c>
      <c r="B37" t="s">
        <v>47</v>
      </c>
      <c r="C37" s="3">
        <f t="shared" si="37"/>
        <v>45</v>
      </c>
      <c r="D37" s="3">
        <f t="shared" si="38"/>
        <v>7.086666666666666</v>
      </c>
      <c r="E37" s="3">
        <f t="shared" si="39"/>
        <v>6</v>
      </c>
      <c r="F37" s="3">
        <f t="shared" si="40"/>
        <v>9</v>
      </c>
      <c r="G37" s="3">
        <f t="shared" si="41"/>
        <v>0.72287305562281767</v>
      </c>
      <c r="H37" s="3">
        <f t="shared" ref="H37:H73" si="42">G37*100/D37</f>
        <v>10.200466448111257</v>
      </c>
    </row>
    <row r="38" spans="1:47" x14ac:dyDescent="0.2">
      <c r="B38" t="s">
        <v>48</v>
      </c>
      <c r="C38" s="3">
        <f t="shared" si="37"/>
        <v>45</v>
      </c>
      <c r="D38" s="3">
        <f t="shared" si="38"/>
        <v>25.095555555555556</v>
      </c>
      <c r="E38" s="3">
        <f t="shared" si="39"/>
        <v>22.3</v>
      </c>
      <c r="F38" s="3">
        <f t="shared" si="40"/>
        <v>28.5</v>
      </c>
      <c r="G38" s="3">
        <f t="shared" si="41"/>
        <v>1.3043555628521826</v>
      </c>
      <c r="H38" s="3">
        <f t="shared" si="42"/>
        <v>5.1975560372220153</v>
      </c>
    </row>
    <row r="39" spans="1:47" x14ac:dyDescent="0.2">
      <c r="B39" t="s">
        <v>49</v>
      </c>
      <c r="C39" s="3">
        <f t="shared" si="37"/>
        <v>45</v>
      </c>
      <c r="D39" s="3">
        <f t="shared" si="38"/>
        <v>20.224521993804181</v>
      </c>
      <c r="E39" s="3">
        <f t="shared" si="39"/>
        <v>16.901408450704224</v>
      </c>
      <c r="F39" s="3">
        <f t="shared" si="40"/>
        <v>25.806451612903224</v>
      </c>
      <c r="G39" s="3">
        <f t="shared" si="41"/>
        <v>2.0074202087807871</v>
      </c>
      <c r="H39" s="5">
        <f t="shared" si="42"/>
        <v>9.9256744332240032</v>
      </c>
    </row>
    <row r="40" spans="1:47" x14ac:dyDescent="0.2">
      <c r="A40" s="1"/>
      <c r="B40" s="1" t="s">
        <v>45</v>
      </c>
      <c r="C40" s="1">
        <f t="shared" si="37"/>
        <v>59</v>
      </c>
      <c r="D40" s="1">
        <f t="shared" si="38"/>
        <v>26.196610169491525</v>
      </c>
      <c r="E40" s="1">
        <f t="shared" si="39"/>
        <v>23</v>
      </c>
      <c r="F40" s="1">
        <f t="shared" si="40"/>
        <v>29</v>
      </c>
      <c r="G40" s="1">
        <f t="shared" si="41"/>
        <v>1.4077330886429844</v>
      </c>
      <c r="H40">
        <f t="shared" si="42"/>
        <v>5.3737223233654294</v>
      </c>
    </row>
    <row r="41" spans="1:47" x14ac:dyDescent="0.2">
      <c r="A41" t="s">
        <v>50</v>
      </c>
      <c r="B41" t="s">
        <v>47</v>
      </c>
      <c r="C41" s="3">
        <f t="shared" si="37"/>
        <v>59</v>
      </c>
      <c r="D41" s="3">
        <f t="shared" si="38"/>
        <v>9.1881355932203412</v>
      </c>
      <c r="E41" s="3">
        <f t="shared" si="39"/>
        <v>6</v>
      </c>
      <c r="F41" s="3">
        <f t="shared" si="40"/>
        <v>13.5</v>
      </c>
      <c r="G41" s="3">
        <f t="shared" si="41"/>
        <v>1.4362408723352811</v>
      </c>
      <c r="H41">
        <f t="shared" si="42"/>
        <v>15.63147232388518</v>
      </c>
    </row>
    <row r="42" spans="1:47" x14ac:dyDescent="0.2">
      <c r="B42" t="s">
        <v>48</v>
      </c>
      <c r="C42" s="3">
        <f t="shared" si="37"/>
        <v>59</v>
      </c>
      <c r="D42" s="3">
        <f t="shared" si="38"/>
        <v>26.7</v>
      </c>
      <c r="E42" s="3">
        <f t="shared" si="39"/>
        <v>24</v>
      </c>
      <c r="F42" s="3">
        <f t="shared" si="40"/>
        <v>29</v>
      </c>
      <c r="G42" s="3">
        <f t="shared" si="41"/>
        <v>1.2317635241028795</v>
      </c>
      <c r="H42">
        <f t="shared" si="42"/>
        <v>4.6133465322205227</v>
      </c>
    </row>
    <row r="43" spans="1:47" s="6" customFormat="1" x14ac:dyDescent="0.2">
      <c r="B43" s="6" t="s">
        <v>51</v>
      </c>
      <c r="C43" s="7">
        <f t="shared" si="37"/>
        <v>59</v>
      </c>
      <c r="D43" s="7">
        <f t="shared" si="38"/>
        <v>26.448305084745758</v>
      </c>
      <c r="E43" s="7">
        <f t="shared" si="39"/>
        <v>23.5</v>
      </c>
      <c r="F43" s="7">
        <f t="shared" si="40"/>
        <v>28.75</v>
      </c>
      <c r="G43" s="7">
        <f t="shared" si="41"/>
        <v>1.0189990906266</v>
      </c>
      <c r="H43" s="6">
        <f t="shared" si="42"/>
        <v>3.8527954338152077</v>
      </c>
    </row>
    <row r="44" spans="1:47" x14ac:dyDescent="0.2">
      <c r="B44" t="s">
        <v>49</v>
      </c>
      <c r="C44" s="3">
        <f t="shared" si="37"/>
        <v>59</v>
      </c>
      <c r="D44" s="3">
        <f t="shared" si="38"/>
        <v>35.067404716891097</v>
      </c>
      <c r="E44" s="3">
        <f t="shared" si="39"/>
        <v>25</v>
      </c>
      <c r="F44" s="3">
        <f t="shared" si="40"/>
        <v>48.214285714285715</v>
      </c>
      <c r="G44" s="3">
        <f t="shared" si="41"/>
        <v>5.0639195372049306</v>
      </c>
      <c r="H44">
        <f t="shared" si="42"/>
        <v>14.440531251420971</v>
      </c>
    </row>
    <row r="45" spans="1:47" x14ac:dyDescent="0.2">
      <c r="A45" s="1"/>
      <c r="B45" s="1" t="s">
        <v>45</v>
      </c>
      <c r="C45" s="1">
        <f t="shared" si="37"/>
        <v>59</v>
      </c>
      <c r="D45" s="1">
        <f t="shared" si="38"/>
        <v>25.393220338983053</v>
      </c>
      <c r="E45" s="1">
        <f t="shared" si="39"/>
        <v>22.5</v>
      </c>
      <c r="F45" s="1">
        <f t="shared" si="40"/>
        <v>28</v>
      </c>
      <c r="G45" s="1">
        <f t="shared" si="41"/>
        <v>1.2625732354012607</v>
      </c>
      <c r="H45" s="1">
        <f t="shared" si="42"/>
        <v>4.9720878980559586</v>
      </c>
    </row>
    <row r="46" spans="1:47" x14ac:dyDescent="0.2">
      <c r="A46" t="s">
        <v>52</v>
      </c>
      <c r="B46" t="s">
        <v>47</v>
      </c>
      <c r="C46" s="3">
        <f t="shared" si="37"/>
        <v>59</v>
      </c>
      <c r="D46" s="3">
        <f t="shared" si="38"/>
        <v>10.932203389830509</v>
      </c>
      <c r="E46" s="3">
        <f t="shared" si="39"/>
        <v>7.5</v>
      </c>
      <c r="F46" s="3">
        <f t="shared" si="40"/>
        <v>14</v>
      </c>
      <c r="G46" s="3">
        <f t="shared" si="41"/>
        <v>1.2943432202134222</v>
      </c>
      <c r="H46" s="3">
        <f t="shared" si="42"/>
        <v>11.839728681022001</v>
      </c>
    </row>
    <row r="47" spans="1:47" x14ac:dyDescent="0.2">
      <c r="B47" t="s">
        <v>48</v>
      </c>
      <c r="C47" s="3">
        <f t="shared" si="37"/>
        <v>59</v>
      </c>
      <c r="D47" s="3">
        <f t="shared" si="38"/>
        <v>26.662711864406781</v>
      </c>
      <c r="E47" s="3">
        <f t="shared" si="39"/>
        <v>23</v>
      </c>
      <c r="F47" s="3">
        <f t="shared" si="40"/>
        <v>31</v>
      </c>
      <c r="G47" s="3">
        <f t="shared" si="41"/>
        <v>1.4663934534680829</v>
      </c>
      <c r="H47" s="3">
        <f t="shared" si="42"/>
        <v>5.4997910974901076</v>
      </c>
    </row>
    <row r="48" spans="1:47" s="6" customFormat="1" x14ac:dyDescent="0.2">
      <c r="B48" s="6" t="s">
        <v>51</v>
      </c>
      <c r="C48" s="7">
        <f t="shared" si="37"/>
        <v>59</v>
      </c>
      <c r="D48" s="7">
        <f t="shared" si="38"/>
        <v>26.027966101694911</v>
      </c>
      <c r="E48" s="7">
        <f t="shared" si="39"/>
        <v>23.5</v>
      </c>
      <c r="F48" s="7">
        <f t="shared" si="40"/>
        <v>28.25</v>
      </c>
      <c r="G48" s="7">
        <f t="shared" si="41"/>
        <v>0.9439129483185974</v>
      </c>
      <c r="H48" s="7">
        <f t="shared" si="42"/>
        <v>3.6265336470417906</v>
      </c>
    </row>
    <row r="49" spans="1:8" x14ac:dyDescent="0.2">
      <c r="B49" t="s">
        <v>49</v>
      </c>
      <c r="C49" s="3">
        <f t="shared" si="37"/>
        <v>59</v>
      </c>
      <c r="D49" s="3">
        <f t="shared" si="38"/>
        <v>43.097618499215415</v>
      </c>
      <c r="E49" s="3">
        <f t="shared" si="39"/>
        <v>31.25</v>
      </c>
      <c r="F49" s="3">
        <f t="shared" si="40"/>
        <v>53.846153846153847</v>
      </c>
      <c r="G49" s="3">
        <f t="shared" si="41"/>
        <v>5.0954739682166057</v>
      </c>
      <c r="H49" s="5">
        <f t="shared" si="42"/>
        <v>11.82309869003404</v>
      </c>
    </row>
    <row r="50" spans="1:8" x14ac:dyDescent="0.2">
      <c r="A50" s="1"/>
      <c r="B50" s="1" t="s">
        <v>45</v>
      </c>
      <c r="C50" s="1">
        <f>COUNT($C10:BI10,$C15:BI15)</f>
        <v>118</v>
      </c>
      <c r="D50" s="1">
        <f>AVERAGE(BJ10:$EN10,$C15:BI15)</f>
        <v>25.393220338983053</v>
      </c>
      <c r="E50" s="1">
        <f>MIN($C10:BI10,$C15:BI15)</f>
        <v>22.5</v>
      </c>
      <c r="F50" s="1">
        <f>MAX($C10:BI10,$C15:BI15)</f>
        <v>29</v>
      </c>
      <c r="G50" s="1">
        <f>STDEV($C10:BI10,$C15:BI15)</f>
        <v>1.3911716428123893</v>
      </c>
      <c r="H50">
        <f t="shared" si="42"/>
        <v>5.4785160142791991</v>
      </c>
    </row>
    <row r="51" spans="1:8" x14ac:dyDescent="0.2">
      <c r="A51" t="s">
        <v>63</v>
      </c>
      <c r="B51" t="s">
        <v>47</v>
      </c>
      <c r="C51" s="3">
        <f>COUNT($C11:BI11,$C16:BI16)</f>
        <v>118</v>
      </c>
      <c r="D51" s="3">
        <f>AVERAGE(BJ11:$EN11,$C16:BI16)</f>
        <v>10.932203389830509</v>
      </c>
      <c r="E51" s="3">
        <f>MIN($C11:BI11,$C16:BI16)</f>
        <v>6</v>
      </c>
      <c r="F51" s="3">
        <f>MAX($C11:BI11,$C16:BI16)</f>
        <v>14</v>
      </c>
      <c r="G51" s="3">
        <f>STDEV($C11:BI11,$C16:BI16)</f>
        <v>1.6186487891605956</v>
      </c>
      <c r="H51">
        <f t="shared" si="42"/>
        <v>14.80624473805816</v>
      </c>
    </row>
    <row r="52" spans="1:8" x14ac:dyDescent="0.2">
      <c r="B52" t="s">
        <v>48</v>
      </c>
      <c r="C52" s="3">
        <f>COUNT($C12:BI12,$C17:BI17)</f>
        <v>118</v>
      </c>
      <c r="D52" s="3">
        <f>AVERAGE(BJ12:$EN12,$C17:BI17)</f>
        <v>26.662711864406781</v>
      </c>
      <c r="E52" s="3">
        <f>MIN($C12:BI12,$C17:BI17)</f>
        <v>23</v>
      </c>
      <c r="F52" s="3">
        <f>MAX($C12:BI12,$C17:BI17)</f>
        <v>31</v>
      </c>
      <c r="G52" s="3">
        <f>STDEV($C12:BI12,$C17:BI17)</f>
        <v>1.3485002212044455</v>
      </c>
      <c r="H52">
        <f t="shared" si="42"/>
        <v>5.0576259011545535</v>
      </c>
    </row>
    <row r="53" spans="1:8" x14ac:dyDescent="0.2">
      <c r="B53" t="s">
        <v>51</v>
      </c>
      <c r="C53" s="3">
        <f>COUNT($C13:BI13,$C18:BI18)</f>
        <v>118</v>
      </c>
      <c r="D53" s="3">
        <f>AVERAGE(BJ13:$EN13,$C18:BI18)</f>
        <v>26.027966101694911</v>
      </c>
      <c r="E53" s="3">
        <f>MIN($C13:BI13,$C18:BI18)</f>
        <v>23.5</v>
      </c>
      <c r="F53" s="3">
        <f>MAX($C13:BI13,$C18:BI18)</f>
        <v>28.75</v>
      </c>
      <c r="G53" s="3">
        <f>STDEV($C13:BI13,$C18:BI18)</f>
        <v>1.0004844545771303</v>
      </c>
      <c r="H53">
        <f t="shared" si="42"/>
        <v>3.8438825787158986</v>
      </c>
    </row>
    <row r="54" spans="1:8" x14ac:dyDescent="0.2">
      <c r="B54" t="s">
        <v>49</v>
      </c>
      <c r="C54" s="3">
        <f>COUNT($C14:BI14,$C19:BI19)</f>
        <v>118</v>
      </c>
      <c r="D54" s="3">
        <f>AVERAGE(BJ14:$EN14,$C19:BI19)</f>
        <v>43.097618499215415</v>
      </c>
      <c r="E54" s="3">
        <f>MIN($C14:BI14,$C19:BI19)</f>
        <v>25</v>
      </c>
      <c r="F54" s="3">
        <f>MAX($C14:BI14,$C19:BI19)</f>
        <v>53.846153846153847</v>
      </c>
      <c r="G54" s="3">
        <f>STDEV($C14:BI14,$C19:BI19)</f>
        <v>6.4685311383833524</v>
      </c>
      <c r="H54">
        <f t="shared" si="42"/>
        <v>15.009022223585536</v>
      </c>
    </row>
    <row r="55" spans="1:8" x14ac:dyDescent="0.2">
      <c r="A55" s="1"/>
      <c r="B55" s="1" t="s">
        <v>45</v>
      </c>
      <c r="C55" s="1">
        <f t="shared" ref="C55:C64" si="43">COUNT(C20:BI20)</f>
        <v>59</v>
      </c>
      <c r="D55" s="1">
        <f t="shared" ref="D55:D64" si="44">AVERAGE($C20:$BI20)</f>
        <v>24.222033898305082</v>
      </c>
      <c r="E55" s="1">
        <f t="shared" ref="E55:E64" si="45">MIN($C20:$BI20)</f>
        <v>21</v>
      </c>
      <c r="F55" s="1">
        <f t="shared" ref="F55:F64" si="46">MAX($C20:$BI20)</f>
        <v>28</v>
      </c>
      <c r="G55" s="1">
        <f>STDEV($C20:$BI20)</f>
        <v>1.4428262251818382</v>
      </c>
      <c r="H55" s="1">
        <f t="shared" si="42"/>
        <v>5.9566683427141882</v>
      </c>
    </row>
    <row r="56" spans="1:8" x14ac:dyDescent="0.2">
      <c r="A56" t="s">
        <v>53</v>
      </c>
      <c r="B56" t="s">
        <v>47</v>
      </c>
      <c r="C56">
        <f t="shared" si="43"/>
        <v>59</v>
      </c>
      <c r="D56">
        <f t="shared" si="44"/>
        <v>10.084745762711865</v>
      </c>
      <c r="E56">
        <f t="shared" si="45"/>
        <v>8</v>
      </c>
      <c r="F56">
        <f t="shared" si="46"/>
        <v>13</v>
      </c>
      <c r="G56">
        <f>STDEV($C21:$BI21)</f>
        <v>1.0008295799196185</v>
      </c>
      <c r="H56" s="3">
        <f t="shared" si="42"/>
        <v>9.9241924731525195</v>
      </c>
    </row>
    <row r="57" spans="1:8" x14ac:dyDescent="0.2">
      <c r="B57" t="s">
        <v>48</v>
      </c>
      <c r="C57">
        <f t="shared" si="43"/>
        <v>59</v>
      </c>
      <c r="D57">
        <f t="shared" si="44"/>
        <v>25.415254237288131</v>
      </c>
      <c r="E57">
        <f t="shared" si="45"/>
        <v>22</v>
      </c>
      <c r="F57">
        <f t="shared" si="46"/>
        <v>27.8</v>
      </c>
      <c r="G57">
        <f>STDEV($C22:$BI22)</f>
        <v>0.96950281593765752</v>
      </c>
      <c r="H57" s="3">
        <f t="shared" si="42"/>
        <v>3.814649292452271</v>
      </c>
    </row>
    <row r="58" spans="1:8" s="6" customFormat="1" x14ac:dyDescent="0.2">
      <c r="B58" s="6" t="s">
        <v>51</v>
      </c>
      <c r="C58" s="6">
        <f t="shared" si="43"/>
        <v>59</v>
      </c>
      <c r="D58" s="6">
        <f t="shared" si="44"/>
        <v>24.818644067796612</v>
      </c>
      <c r="E58" s="6">
        <f t="shared" si="45"/>
        <v>21.55</v>
      </c>
      <c r="F58" s="6">
        <f t="shared" si="46"/>
        <v>26.9</v>
      </c>
      <c r="G58" s="6">
        <f>STDEV($C23:$BI23)</f>
        <v>0.89461503496373662</v>
      </c>
      <c r="H58" s="7">
        <f t="shared" si="42"/>
        <v>3.6046088276214205</v>
      </c>
    </row>
    <row r="59" spans="1:8" x14ac:dyDescent="0.2">
      <c r="B59" t="s">
        <v>49</v>
      </c>
      <c r="C59">
        <f t="shared" si="43"/>
        <v>59</v>
      </c>
      <c r="D59">
        <f t="shared" si="44"/>
        <v>41.697943778040397</v>
      </c>
      <c r="E59">
        <f t="shared" si="45"/>
        <v>33.333333333333336</v>
      </c>
      <c r="F59">
        <f t="shared" si="46"/>
        <v>53.061224489795919</v>
      </c>
      <c r="G59">
        <f>STDEV($C24:$BI24)</f>
        <v>4.0722471381515177</v>
      </c>
      <c r="H59" s="5">
        <f t="shared" si="42"/>
        <v>9.7660622303781466</v>
      </c>
    </row>
    <row r="60" spans="1:8" x14ac:dyDescent="0.2">
      <c r="A60" s="1"/>
      <c r="B60" s="1" t="s">
        <v>45</v>
      </c>
      <c r="C60" s="1">
        <f t="shared" si="43"/>
        <v>59</v>
      </c>
      <c r="D60" s="1">
        <f t="shared" si="44"/>
        <v>23.94406779661017</v>
      </c>
      <c r="E60" s="1">
        <f t="shared" si="45"/>
        <v>20</v>
      </c>
      <c r="F60" s="1">
        <f t="shared" si="46"/>
        <v>26.5</v>
      </c>
      <c r="G60" s="1">
        <f>STDEV($AV25:$BI25)</f>
        <v>0.94255323107323397</v>
      </c>
      <c r="H60">
        <f t="shared" si="42"/>
        <v>3.9364791274382953</v>
      </c>
    </row>
    <row r="61" spans="1:8" x14ac:dyDescent="0.2">
      <c r="A61" t="s">
        <v>54</v>
      </c>
      <c r="B61" t="s">
        <v>47</v>
      </c>
      <c r="C61" s="3">
        <f t="shared" si="43"/>
        <v>59</v>
      </c>
      <c r="D61" s="3">
        <f t="shared" si="44"/>
        <v>11.408474576271187</v>
      </c>
      <c r="E61" s="3">
        <f t="shared" si="45"/>
        <v>9</v>
      </c>
      <c r="F61" s="3">
        <f t="shared" si="46"/>
        <v>13.5</v>
      </c>
      <c r="G61" s="3">
        <f>STDEV($AV26:$BI26)</f>
        <v>0.87457996197609622</v>
      </c>
      <c r="H61">
        <f t="shared" si="42"/>
        <v>7.6660552305139902</v>
      </c>
    </row>
    <row r="62" spans="1:8" x14ac:dyDescent="0.2">
      <c r="B62" t="s">
        <v>48</v>
      </c>
      <c r="C62" s="3">
        <f t="shared" si="43"/>
        <v>59</v>
      </c>
      <c r="D62" s="3">
        <f t="shared" si="44"/>
        <v>24.223728813559319</v>
      </c>
      <c r="E62" s="3">
        <f t="shared" si="45"/>
        <v>21</v>
      </c>
      <c r="F62" s="3">
        <f t="shared" si="46"/>
        <v>26.5</v>
      </c>
      <c r="G62" s="3">
        <f>STDEV($AV27:$BI27)</f>
        <v>0.94674108462592932</v>
      </c>
      <c r="H62">
        <f t="shared" si="42"/>
        <v>3.9083210182570554</v>
      </c>
    </row>
    <row r="63" spans="1:8" s="6" customFormat="1" x14ac:dyDescent="0.2">
      <c r="B63" s="6" t="s">
        <v>51</v>
      </c>
      <c r="C63" s="7">
        <f t="shared" si="43"/>
        <v>59</v>
      </c>
      <c r="D63" s="7">
        <f t="shared" si="44"/>
        <v>24.083898305084741</v>
      </c>
      <c r="E63" s="7">
        <f t="shared" si="45"/>
        <v>20.85</v>
      </c>
      <c r="F63" s="7">
        <f t="shared" si="46"/>
        <v>26</v>
      </c>
      <c r="G63" s="7">
        <f>STDEV($AV28:$BI28)</f>
        <v>0.86099865349411631</v>
      </c>
      <c r="H63" s="6">
        <f t="shared" si="42"/>
        <v>3.5749970481827562</v>
      </c>
    </row>
    <row r="64" spans="1:8" x14ac:dyDescent="0.2">
      <c r="B64" t="s">
        <v>49</v>
      </c>
      <c r="C64" s="3">
        <f t="shared" si="43"/>
        <v>59</v>
      </c>
      <c r="D64" s="3">
        <f t="shared" si="44"/>
        <v>47.689467165936577</v>
      </c>
      <c r="E64" s="3">
        <f t="shared" si="45"/>
        <v>39.130434782608695</v>
      </c>
      <c r="F64" s="3">
        <f t="shared" si="46"/>
        <v>61.363636363636367</v>
      </c>
      <c r="G64" s="3">
        <f>STDEV($AV29:$BI29)</f>
        <v>3.0313182795934246</v>
      </c>
      <c r="H64">
        <f t="shared" si="42"/>
        <v>6.3563685227303637</v>
      </c>
    </row>
    <row r="65" spans="1:8" x14ac:dyDescent="0.2">
      <c r="A65" s="1"/>
      <c r="B65" s="1" t="s">
        <v>45</v>
      </c>
      <c r="C65" s="1">
        <f>COUNT($C20:$BI20,$C25:$BI25)</f>
        <v>118</v>
      </c>
      <c r="D65" s="1">
        <f>AVERAGE($C20:$BI20,$C25:$BI25)</f>
        <v>24.083050847457624</v>
      </c>
      <c r="E65" s="1">
        <f>MIN($C20:$BI20,$C25:$BI25)</f>
        <v>20</v>
      </c>
      <c r="F65" s="1">
        <f>MAX($C20:$BI20,$C25:$BI25)</f>
        <v>28</v>
      </c>
      <c r="G65" s="1">
        <f>STDEV($C20:$BI20,$C25:$BI25)</f>
        <v>1.3403855220867562</v>
      </c>
      <c r="H65" s="1">
        <f t="shared" si="42"/>
        <v>5.5656799073206153</v>
      </c>
    </row>
    <row r="66" spans="1:8" x14ac:dyDescent="0.2">
      <c r="A66" t="s">
        <v>64</v>
      </c>
      <c r="B66" t="s">
        <v>47</v>
      </c>
      <c r="C66" s="3">
        <f>COUNT($C21:$BI21,$C26:$BI26)</f>
        <v>118</v>
      </c>
      <c r="D66" s="3">
        <f>AVERAGE($C21:$BI21,$C26:$BI26)</f>
        <v>10.746610169491527</v>
      </c>
      <c r="E66" s="3">
        <f>MIN($C21:$BI21,$C26:$BI26)</f>
        <v>8</v>
      </c>
      <c r="F66" s="3">
        <f>MAX($C21:$BI21,$C26:$BI26)</f>
        <v>13.5</v>
      </c>
      <c r="G66" s="3">
        <f>STDEV($C21:$BI21,$C26:$BI26)</f>
        <v>1.2436974240669283</v>
      </c>
      <c r="H66" s="3">
        <f t="shared" si="42"/>
        <v>11.572927690237167</v>
      </c>
    </row>
    <row r="67" spans="1:8" x14ac:dyDescent="0.2">
      <c r="B67" t="s">
        <v>48</v>
      </c>
      <c r="C67" s="3">
        <f>COUNT($C22:$BI22,$C27:$BI27)</f>
        <v>118</v>
      </c>
      <c r="D67" s="3">
        <f>AVERAGE($C22:$BI22,$C27:$BI27)</f>
        <v>24.819491525423725</v>
      </c>
      <c r="E67" s="3">
        <f>MIN($C22:$BI22,$C27:$BI27)</f>
        <v>21</v>
      </c>
      <c r="F67" s="3">
        <f>MAX($C22:$BI22,$C27:$BI27)</f>
        <v>27.8</v>
      </c>
      <c r="G67" s="3">
        <f>STDEV($C22:$BI22,$C27:$BI27)</f>
        <v>1.2157976154804344</v>
      </c>
      <c r="H67" s="3">
        <f t="shared" si="42"/>
        <v>4.8985597236552492</v>
      </c>
    </row>
    <row r="68" spans="1:8" x14ac:dyDescent="0.2">
      <c r="B68" t="s">
        <v>51</v>
      </c>
      <c r="C68" s="3">
        <f>COUNT($C23:$BI23,$C28:$BI28)</f>
        <v>118</v>
      </c>
      <c r="D68" s="3">
        <f>AVERAGE($C23:$BI23,$C28:$BI28)</f>
        <v>24.451271186440682</v>
      </c>
      <c r="E68" s="3">
        <f>MIN($C23:$BI23,$C28:$BI28)</f>
        <v>20.85</v>
      </c>
      <c r="F68" s="3">
        <f>MAX($C23:$BI23,$C28:$BI28)</f>
        <v>26.9</v>
      </c>
      <c r="G68" s="3">
        <f>STDEV($C23:$BI23,$C28:$BI28)</f>
        <v>0.98078683449475312</v>
      </c>
      <c r="H68" s="3">
        <f t="shared" si="42"/>
        <v>4.0111895492723626</v>
      </c>
    </row>
    <row r="69" spans="1:8" x14ac:dyDescent="0.2">
      <c r="B69" t="s">
        <v>49</v>
      </c>
      <c r="C69" s="3">
        <f>COUNT($C24:$BI24,$C29:$BI29)</f>
        <v>118</v>
      </c>
      <c r="D69" s="3">
        <f>AVERAGE($C24:$BI24,$C29:$BI29)</f>
        <v>44.69370547198848</v>
      </c>
      <c r="E69" s="3">
        <f>MIN($C24:$BI24,$C29:$BI29)</f>
        <v>33.333333333333336</v>
      </c>
      <c r="F69" s="3">
        <f>MAX($C24:$BI24,$C29:$BI29)</f>
        <v>61.363636363636367</v>
      </c>
      <c r="G69" s="3">
        <f>STDEV($C24:$BI24,$C29:$BI29)</f>
        <v>5.2050512122718198</v>
      </c>
      <c r="H69" s="5">
        <f t="shared" si="42"/>
        <v>11.646049834767126</v>
      </c>
    </row>
    <row r="70" spans="1:8" x14ac:dyDescent="0.2">
      <c r="A70" s="1"/>
      <c r="B70" s="1" t="s">
        <v>55</v>
      </c>
      <c r="C70" s="1">
        <f>COUNT(C30:BI30)</f>
        <v>41</v>
      </c>
      <c r="D70" s="1">
        <f>AVERAGE(C30:BI30)</f>
        <v>25.219512195121951</v>
      </c>
      <c r="E70" s="1">
        <f>MIN(C30:BI30)</f>
        <v>21</v>
      </c>
      <c r="F70" s="1">
        <f>MAX(C30:BI30)</f>
        <v>31</v>
      </c>
      <c r="G70" s="1">
        <f>STDEV(C30:BI30)</f>
        <v>2.2886917127690145</v>
      </c>
      <c r="H70">
        <f t="shared" si="42"/>
        <v>9.0750831937649519</v>
      </c>
    </row>
    <row r="71" spans="1:8" x14ac:dyDescent="0.2">
      <c r="A71" t="s">
        <v>56</v>
      </c>
      <c r="B71" t="s">
        <v>47</v>
      </c>
      <c r="C71" s="3">
        <f>COUNT(C31:BI31)</f>
        <v>41</v>
      </c>
      <c r="D71" s="3">
        <f>AVERAGE(C31:BI31)</f>
        <v>12.039024390243902</v>
      </c>
      <c r="E71" s="3">
        <f>MIN(C31:BI31)</f>
        <v>10</v>
      </c>
      <c r="F71" s="3">
        <f>MAX(C31:BI31)</f>
        <v>15</v>
      </c>
      <c r="G71" s="3">
        <f>STDEV(C31:BI31)</f>
        <v>1.2640961294103525</v>
      </c>
      <c r="H71">
        <f t="shared" si="42"/>
        <v>10.499988108959572</v>
      </c>
    </row>
    <row r="72" spans="1:8" x14ac:dyDescent="0.2">
      <c r="B72" t="s">
        <v>57</v>
      </c>
      <c r="C72" s="3">
        <f>COUNT(C32:BI32)</f>
        <v>41</v>
      </c>
      <c r="D72" s="3">
        <f>AVERAGE(C32:BI32)</f>
        <v>21.068292682926831</v>
      </c>
      <c r="E72" s="3">
        <f>MIN(C32:BI32)</f>
        <v>17.5</v>
      </c>
      <c r="F72" s="3">
        <f>MAX(C32:BI32)</f>
        <v>25</v>
      </c>
      <c r="G72" s="3">
        <f>STDEV(C32:BI32)</f>
        <v>1.6330093423477783</v>
      </c>
      <c r="H72">
        <f t="shared" si="42"/>
        <v>7.7510283672446052</v>
      </c>
    </row>
    <row r="73" spans="1:8" x14ac:dyDescent="0.2">
      <c r="B73" t="s">
        <v>49</v>
      </c>
      <c r="C73" s="3">
        <f>COUNT(C33:BI33)</f>
        <v>41</v>
      </c>
      <c r="D73" s="3">
        <f>AVERAGE(C33:BI33)</f>
        <v>48.016846556335075</v>
      </c>
      <c r="E73" s="3">
        <f>MIN(C33:BI33)</f>
        <v>37.931034482758619</v>
      </c>
      <c r="F73" s="3">
        <f>MAX(C33:BI33)</f>
        <v>64.444444444444443</v>
      </c>
      <c r="G73" s="3">
        <f>STDEV(C33:BI33)</f>
        <v>5.9370508355924114</v>
      </c>
      <c r="H73">
        <f t="shared" si="42"/>
        <v>12.364516334130464</v>
      </c>
    </row>
  </sheetData>
  <printOptions gridLines="1"/>
  <pageMargins left="1.83" right="0.78740157499999996" top="0.984251969" bottom="0.984251969" header="0.4921259845" footer="0.4921259845"/>
  <pageSetup paperSize="0" orientation="portrait" horizontalDpi="4294967292" verticalDpi="4294967292"/>
  <headerFooter alignWithMargins="0">
    <oddHeader>&amp;CJS ZZ et ZH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9"/>
  <sheetViews>
    <sheetView tabSelected="1" topLeftCell="C1" workbookViewId="0">
      <selection activeCell="W41" sqref="W41:Y41"/>
    </sheetView>
  </sheetViews>
  <sheetFormatPr baseColWidth="10" defaultRowHeight="13" x14ac:dyDescent="0.2"/>
  <cols>
    <col min="1" max="1" width="9.33203125" style="14" bestFit="1" customWidth="1"/>
    <col min="2" max="2" width="9.83203125" style="12" customWidth="1"/>
    <col min="3" max="3" width="10.5" style="12" customWidth="1"/>
    <col min="4" max="4" width="2.5" style="14" bestFit="1" customWidth="1"/>
    <col min="5" max="5" width="11.1640625" style="14" customWidth="1"/>
    <col min="6" max="6" width="14.5" style="14" customWidth="1"/>
    <col min="7" max="7" width="8.33203125" style="14" bestFit="1" customWidth="1"/>
    <col min="8" max="8" width="5.1640625" style="14" bestFit="1" customWidth="1"/>
    <col min="9" max="9" width="4.1640625" style="14" bestFit="1" customWidth="1"/>
    <col min="10" max="10" width="5.1640625" style="14" bestFit="1" customWidth="1"/>
    <col min="11" max="12" width="5.1640625" style="12" bestFit="1" customWidth="1"/>
    <col min="13" max="13" width="5.1640625" style="14" bestFit="1" customWidth="1"/>
    <col min="14" max="15" width="5.1640625" style="12" bestFit="1" customWidth="1"/>
    <col min="16" max="16" width="5.1640625" style="14" bestFit="1" customWidth="1"/>
    <col min="17" max="18" width="5.1640625" style="12" bestFit="1" customWidth="1"/>
    <col min="19" max="19" width="6.1640625" style="14" bestFit="1" customWidth="1"/>
    <col min="20" max="21" width="5.1640625" style="12" bestFit="1" customWidth="1"/>
    <col min="22" max="22" width="5.1640625" style="14" bestFit="1" customWidth="1"/>
    <col min="23" max="23" width="5.6640625" style="12" bestFit="1" customWidth="1"/>
    <col min="24" max="24" width="5.1640625" style="12" bestFit="1" customWidth="1"/>
    <col min="25" max="25" width="5.1640625" style="14" bestFit="1" customWidth="1"/>
    <col min="26" max="16384" width="10.83203125" style="14"/>
  </cols>
  <sheetData>
    <row r="1" spans="1:25" x14ac:dyDescent="0.2">
      <c r="H1" s="15"/>
      <c r="I1" s="16" t="s">
        <v>46</v>
      </c>
      <c r="J1" s="17"/>
      <c r="K1" s="15"/>
      <c r="L1" s="16" t="s">
        <v>138</v>
      </c>
      <c r="M1" s="17"/>
      <c r="N1" s="15"/>
      <c r="O1" s="16" t="s">
        <v>52</v>
      </c>
      <c r="P1" s="17"/>
      <c r="Q1" s="15"/>
      <c r="R1" s="16" t="s">
        <v>53</v>
      </c>
      <c r="S1" s="17"/>
      <c r="T1" s="15"/>
      <c r="U1" s="16" t="s">
        <v>54</v>
      </c>
      <c r="V1" s="17"/>
      <c r="W1" s="18"/>
      <c r="X1" s="16" t="s">
        <v>56</v>
      </c>
      <c r="Y1" s="17"/>
    </row>
    <row r="2" spans="1:25" x14ac:dyDescent="0.2">
      <c r="H2" s="19" t="s">
        <v>139</v>
      </c>
      <c r="I2" s="20" t="s">
        <v>140</v>
      </c>
      <c r="J2" s="21" t="s">
        <v>141</v>
      </c>
      <c r="K2" s="19" t="s">
        <v>139</v>
      </c>
      <c r="L2" s="20" t="s">
        <v>140</v>
      </c>
      <c r="M2" s="21" t="s">
        <v>141</v>
      </c>
      <c r="N2" s="19" t="s">
        <v>139</v>
      </c>
      <c r="O2" s="20" t="s">
        <v>140</v>
      </c>
      <c r="P2" s="21" t="s">
        <v>141</v>
      </c>
      <c r="Q2" s="19" t="s">
        <v>139</v>
      </c>
      <c r="R2" s="20" t="s">
        <v>140</v>
      </c>
      <c r="S2" s="21" t="s">
        <v>141</v>
      </c>
      <c r="T2" s="19" t="s">
        <v>139</v>
      </c>
      <c r="U2" s="20" t="s">
        <v>140</v>
      </c>
      <c r="V2" s="21" t="s">
        <v>141</v>
      </c>
      <c r="W2" s="22" t="s">
        <v>139</v>
      </c>
      <c r="X2" s="22" t="s">
        <v>140</v>
      </c>
      <c r="Y2" s="21" t="s">
        <v>141</v>
      </c>
    </row>
    <row r="3" spans="1:25" x14ac:dyDescent="0.2">
      <c r="A3" s="9"/>
      <c r="B3" s="9"/>
      <c r="C3" s="9" t="s">
        <v>126</v>
      </c>
      <c r="D3" s="9" t="s">
        <v>69</v>
      </c>
      <c r="E3" s="9">
        <v>10</v>
      </c>
      <c r="F3" s="10" t="s">
        <v>127</v>
      </c>
      <c r="G3" s="10" t="s">
        <v>128</v>
      </c>
      <c r="H3" s="11">
        <v>34</v>
      </c>
      <c r="I3" s="12">
        <v>7</v>
      </c>
      <c r="J3" s="13">
        <v>24</v>
      </c>
      <c r="K3" s="12">
        <v>23</v>
      </c>
      <c r="L3" s="12">
        <v>8.5</v>
      </c>
      <c r="M3" s="14">
        <v>28</v>
      </c>
      <c r="N3" s="11">
        <v>23</v>
      </c>
      <c r="O3" s="12">
        <v>11</v>
      </c>
      <c r="P3" s="13">
        <v>28</v>
      </c>
      <c r="Q3" s="12">
        <v>21</v>
      </c>
      <c r="R3" s="12">
        <v>9.4</v>
      </c>
      <c r="S3" s="14">
        <v>26.2</v>
      </c>
      <c r="T3" s="11">
        <v>22</v>
      </c>
      <c r="U3" s="12">
        <v>11</v>
      </c>
      <c r="V3" s="13">
        <v>25</v>
      </c>
      <c r="W3" s="12">
        <v>26</v>
      </c>
      <c r="X3" s="12">
        <v>11.4</v>
      </c>
      <c r="Y3" s="13">
        <v>21</v>
      </c>
    </row>
    <row r="4" spans="1:25" x14ac:dyDescent="0.2">
      <c r="A4" s="9"/>
      <c r="B4" s="9"/>
      <c r="C4" s="9" t="s">
        <v>126</v>
      </c>
      <c r="D4" s="9" t="s">
        <v>129</v>
      </c>
      <c r="E4" s="9">
        <v>100</v>
      </c>
      <c r="F4" s="10" t="s">
        <v>130</v>
      </c>
      <c r="G4" s="10" t="s">
        <v>131</v>
      </c>
      <c r="H4" s="11">
        <v>34.700000000000003</v>
      </c>
      <c r="I4" s="12">
        <v>6.5</v>
      </c>
      <c r="J4" s="13">
        <v>24.3</v>
      </c>
      <c r="K4" s="12">
        <v>24</v>
      </c>
      <c r="L4" s="12">
        <v>8</v>
      </c>
      <c r="M4" s="14">
        <v>25</v>
      </c>
      <c r="N4" s="11">
        <v>26</v>
      </c>
      <c r="O4" s="12">
        <v>11</v>
      </c>
      <c r="P4" s="13">
        <v>25.6</v>
      </c>
      <c r="Q4" s="12">
        <v>24</v>
      </c>
      <c r="R4" s="12">
        <v>11</v>
      </c>
      <c r="S4" s="14">
        <v>26</v>
      </c>
      <c r="T4" s="11">
        <v>23.5</v>
      </c>
      <c r="U4" s="12">
        <v>11.8</v>
      </c>
      <c r="V4" s="13">
        <v>23.6</v>
      </c>
      <c r="W4" s="12">
        <v>23.5</v>
      </c>
      <c r="X4" s="12">
        <v>11.4</v>
      </c>
      <c r="Y4" s="13">
        <v>19.2</v>
      </c>
    </row>
    <row r="5" spans="1:25" x14ac:dyDescent="0.2">
      <c r="A5" s="9"/>
      <c r="B5" s="9"/>
      <c r="C5" s="9" t="s">
        <v>126</v>
      </c>
      <c r="D5" s="9" t="s">
        <v>69</v>
      </c>
      <c r="E5" s="9">
        <v>100</v>
      </c>
      <c r="F5" s="10" t="s">
        <v>132</v>
      </c>
      <c r="G5" s="10" t="s">
        <v>133</v>
      </c>
      <c r="H5" s="11">
        <v>36</v>
      </c>
      <c r="I5" s="12">
        <v>7</v>
      </c>
      <c r="J5" s="13">
        <v>25</v>
      </c>
      <c r="K5" s="12">
        <v>27</v>
      </c>
      <c r="L5" s="12">
        <v>9.5</v>
      </c>
      <c r="M5" s="14">
        <v>24.2</v>
      </c>
      <c r="N5" s="11">
        <v>26</v>
      </c>
      <c r="O5" s="12">
        <v>10</v>
      </c>
      <c r="P5" s="13">
        <v>24</v>
      </c>
      <c r="Q5" s="12">
        <v>28</v>
      </c>
      <c r="R5" s="12">
        <v>11</v>
      </c>
      <c r="S5" s="14">
        <v>23.4</v>
      </c>
      <c r="T5" s="11">
        <v>25.5</v>
      </c>
      <c r="U5" s="12">
        <v>11</v>
      </c>
      <c r="V5" s="13">
        <v>22</v>
      </c>
      <c r="W5" s="28" t="s">
        <v>142</v>
      </c>
      <c r="X5" s="28" t="s">
        <v>142</v>
      </c>
      <c r="Y5" s="29" t="s">
        <v>142</v>
      </c>
    </row>
    <row r="6" spans="1:25" x14ac:dyDescent="0.2">
      <c r="A6" s="9" t="s">
        <v>134</v>
      </c>
      <c r="B6" s="9"/>
      <c r="C6" s="9" t="s">
        <v>126</v>
      </c>
      <c r="D6" s="9" t="s">
        <v>69</v>
      </c>
      <c r="E6" s="9">
        <v>10</v>
      </c>
      <c r="F6" s="10" t="s">
        <v>135</v>
      </c>
      <c r="G6" s="10" t="s">
        <v>136</v>
      </c>
      <c r="H6" s="11">
        <v>36</v>
      </c>
      <c r="I6" s="12">
        <v>7.5</v>
      </c>
      <c r="J6" s="13">
        <v>23.2</v>
      </c>
      <c r="K6" s="12">
        <v>26</v>
      </c>
      <c r="L6" s="12">
        <v>7.5</v>
      </c>
      <c r="M6" s="14">
        <v>27</v>
      </c>
      <c r="N6" s="11">
        <v>25.5</v>
      </c>
      <c r="O6" s="12">
        <v>10.5</v>
      </c>
      <c r="P6" s="13">
        <v>28</v>
      </c>
      <c r="Q6" s="12">
        <v>24</v>
      </c>
      <c r="R6" s="12">
        <v>9</v>
      </c>
      <c r="S6" s="14">
        <v>26</v>
      </c>
      <c r="T6" s="11">
        <v>24.5</v>
      </c>
      <c r="U6" s="12">
        <v>11</v>
      </c>
      <c r="V6" s="13">
        <v>26</v>
      </c>
      <c r="W6" s="12">
        <v>25.5</v>
      </c>
      <c r="X6" s="12">
        <v>12</v>
      </c>
      <c r="Y6" s="13">
        <v>22</v>
      </c>
    </row>
    <row r="7" spans="1:25" x14ac:dyDescent="0.2">
      <c r="A7" s="9"/>
      <c r="B7" s="9"/>
      <c r="C7" s="9" t="s">
        <v>126</v>
      </c>
      <c r="D7" s="9" t="s">
        <v>69</v>
      </c>
      <c r="E7" s="9" t="s">
        <v>137</v>
      </c>
      <c r="F7" s="10" t="s">
        <v>143</v>
      </c>
      <c r="G7" s="10" t="s">
        <v>144</v>
      </c>
      <c r="H7" s="11">
        <v>39</v>
      </c>
      <c r="I7" s="12">
        <v>7</v>
      </c>
      <c r="J7" s="13">
        <v>26.5</v>
      </c>
      <c r="K7" s="12">
        <v>27</v>
      </c>
      <c r="L7" s="12">
        <v>8.5</v>
      </c>
      <c r="M7" s="14">
        <v>29</v>
      </c>
      <c r="N7" s="11">
        <v>26.5</v>
      </c>
      <c r="O7" s="12">
        <v>11</v>
      </c>
      <c r="P7" s="13">
        <v>28.5</v>
      </c>
      <c r="Q7" s="12">
        <v>24.5</v>
      </c>
      <c r="R7" s="12">
        <v>11</v>
      </c>
      <c r="S7" s="14">
        <v>26</v>
      </c>
      <c r="T7" s="11">
        <v>25</v>
      </c>
      <c r="U7" s="12">
        <v>12.5</v>
      </c>
      <c r="V7" s="13">
        <v>26</v>
      </c>
      <c r="W7" s="12">
        <v>27</v>
      </c>
      <c r="X7" s="12">
        <v>15</v>
      </c>
      <c r="Y7" s="13">
        <v>23.5</v>
      </c>
    </row>
    <row r="8" spans="1:25" x14ac:dyDescent="0.2">
      <c r="A8" s="23" t="s">
        <v>145</v>
      </c>
      <c r="B8" s="23"/>
      <c r="C8" s="9"/>
      <c r="D8" s="9" t="s">
        <v>129</v>
      </c>
      <c r="E8" s="9">
        <v>10</v>
      </c>
      <c r="F8" s="10" t="s">
        <v>146</v>
      </c>
      <c r="G8" s="10" t="s">
        <v>81</v>
      </c>
      <c r="H8" s="11">
        <v>38</v>
      </c>
      <c r="I8" s="12">
        <v>7</v>
      </c>
      <c r="J8" s="13">
        <v>26</v>
      </c>
      <c r="K8" s="12">
        <v>25.5</v>
      </c>
      <c r="L8" s="12">
        <v>7</v>
      </c>
      <c r="M8" s="14">
        <v>27</v>
      </c>
      <c r="N8" s="11">
        <v>25</v>
      </c>
      <c r="O8" s="12">
        <v>10.5</v>
      </c>
      <c r="P8" s="13">
        <v>28.5</v>
      </c>
      <c r="Q8" s="12">
        <v>23</v>
      </c>
      <c r="R8" s="12">
        <v>10.5</v>
      </c>
      <c r="S8" s="14">
        <v>26</v>
      </c>
      <c r="T8" s="11">
        <v>21.5</v>
      </c>
      <c r="U8" s="12">
        <v>10.5</v>
      </c>
      <c r="V8" s="13">
        <v>24</v>
      </c>
      <c r="W8" s="12">
        <v>23.5</v>
      </c>
      <c r="X8" s="12">
        <v>10.5</v>
      </c>
      <c r="Y8" s="13">
        <v>22</v>
      </c>
    </row>
    <row r="9" spans="1:25" x14ac:dyDescent="0.2">
      <c r="A9" s="9"/>
      <c r="B9" s="9"/>
      <c r="C9" s="9" t="s">
        <v>126</v>
      </c>
      <c r="D9" s="9" t="s">
        <v>129</v>
      </c>
      <c r="E9" s="9">
        <v>1</v>
      </c>
      <c r="F9" s="10" t="s">
        <v>147</v>
      </c>
      <c r="G9" s="10" t="s">
        <v>148</v>
      </c>
      <c r="H9" s="11">
        <v>34</v>
      </c>
      <c r="I9" s="12">
        <v>7.2</v>
      </c>
      <c r="J9" s="13">
        <v>23</v>
      </c>
      <c r="K9" s="12">
        <v>23</v>
      </c>
      <c r="L9" s="12">
        <v>10</v>
      </c>
      <c r="M9" s="14">
        <v>24</v>
      </c>
      <c r="N9" s="11">
        <v>23</v>
      </c>
      <c r="O9" s="12">
        <v>11</v>
      </c>
      <c r="P9" s="13">
        <v>24.7</v>
      </c>
      <c r="Q9" s="12">
        <v>21.1</v>
      </c>
      <c r="R9" s="12">
        <v>10.199999999999999</v>
      </c>
      <c r="S9" s="14">
        <v>22</v>
      </c>
      <c r="T9" s="11">
        <v>20</v>
      </c>
      <c r="U9" s="12">
        <v>11</v>
      </c>
      <c r="V9" s="13">
        <v>21.7</v>
      </c>
      <c r="W9" s="12">
        <v>22.5</v>
      </c>
      <c r="X9" s="12">
        <v>12</v>
      </c>
      <c r="Y9" s="13">
        <v>19.7</v>
      </c>
    </row>
    <row r="10" spans="1:25" x14ac:dyDescent="0.2">
      <c r="A10" s="9"/>
      <c r="B10" s="9" t="s">
        <v>149</v>
      </c>
      <c r="C10" s="9" t="s">
        <v>126</v>
      </c>
      <c r="D10" s="9" t="s">
        <v>69</v>
      </c>
      <c r="E10" s="9">
        <v>1</v>
      </c>
      <c r="F10" s="10" t="s">
        <v>150</v>
      </c>
      <c r="G10" s="10" t="s">
        <v>151</v>
      </c>
      <c r="H10" s="11">
        <v>37</v>
      </c>
      <c r="I10" s="12">
        <v>7</v>
      </c>
      <c r="J10" s="13">
        <v>26</v>
      </c>
      <c r="K10" s="12">
        <v>25</v>
      </c>
      <c r="L10" s="12">
        <v>10</v>
      </c>
      <c r="M10" s="14">
        <v>27.5</v>
      </c>
      <c r="N10" s="11">
        <v>25</v>
      </c>
      <c r="O10" s="12">
        <v>12</v>
      </c>
      <c r="P10" s="13">
        <v>27</v>
      </c>
      <c r="Q10" s="12">
        <v>23</v>
      </c>
      <c r="R10" s="12">
        <v>9.5</v>
      </c>
      <c r="S10" s="14">
        <v>26</v>
      </c>
      <c r="T10" s="11">
        <v>23.5</v>
      </c>
      <c r="U10" s="12">
        <v>11.5</v>
      </c>
      <c r="V10" s="13">
        <v>25</v>
      </c>
      <c r="W10" s="12">
        <v>25</v>
      </c>
      <c r="X10" s="12">
        <v>11</v>
      </c>
      <c r="Y10" s="13">
        <v>22</v>
      </c>
    </row>
    <row r="11" spans="1:25" x14ac:dyDescent="0.2">
      <c r="A11" s="9">
        <v>1903</v>
      </c>
      <c r="B11" s="9"/>
      <c r="C11" s="9" t="s">
        <v>126</v>
      </c>
      <c r="D11" s="9" t="s">
        <v>129</v>
      </c>
      <c r="E11" s="9">
        <v>10</v>
      </c>
      <c r="F11" s="10" t="s">
        <v>152</v>
      </c>
      <c r="G11" s="10" t="s">
        <v>153</v>
      </c>
      <c r="H11" s="11">
        <v>32</v>
      </c>
      <c r="I11" s="12">
        <v>7</v>
      </c>
      <c r="J11" s="13">
        <v>25</v>
      </c>
      <c r="K11" s="12">
        <v>25</v>
      </c>
      <c r="L11" s="12">
        <v>8</v>
      </c>
      <c r="M11" s="14">
        <v>25</v>
      </c>
      <c r="N11" s="11">
        <v>24</v>
      </c>
      <c r="O11" s="12">
        <v>9</v>
      </c>
      <c r="P11" s="13">
        <v>25.3</v>
      </c>
      <c r="Q11" s="12">
        <v>22.5</v>
      </c>
      <c r="R11" s="12">
        <v>9</v>
      </c>
      <c r="S11" s="14">
        <v>25</v>
      </c>
      <c r="T11" s="11">
        <v>23</v>
      </c>
      <c r="U11" s="12">
        <v>9</v>
      </c>
      <c r="V11" s="13">
        <v>23.5</v>
      </c>
      <c r="W11" s="12">
        <v>23.5</v>
      </c>
      <c r="X11" s="12">
        <v>10</v>
      </c>
      <c r="Y11" s="13">
        <v>22</v>
      </c>
    </row>
    <row r="12" spans="1:25" x14ac:dyDescent="0.2">
      <c r="A12" s="9"/>
      <c r="B12" s="9" t="s">
        <v>149</v>
      </c>
      <c r="C12" s="9" t="s">
        <v>126</v>
      </c>
      <c r="D12" s="9" t="s">
        <v>129</v>
      </c>
      <c r="E12" s="9">
        <v>10</v>
      </c>
      <c r="F12" s="10" t="s">
        <v>154</v>
      </c>
      <c r="G12" s="10" t="s">
        <v>155</v>
      </c>
      <c r="H12" s="11">
        <v>34</v>
      </c>
      <c r="I12" s="12">
        <v>6</v>
      </c>
      <c r="J12" s="13">
        <v>25</v>
      </c>
      <c r="K12" s="12">
        <v>24</v>
      </c>
      <c r="L12" s="12">
        <v>6</v>
      </c>
      <c r="M12" s="14">
        <v>26.5</v>
      </c>
      <c r="N12" s="11">
        <v>24</v>
      </c>
      <c r="O12" s="12">
        <v>7.5</v>
      </c>
      <c r="P12" s="13">
        <v>27</v>
      </c>
      <c r="Q12" s="12">
        <v>24</v>
      </c>
      <c r="R12" s="12">
        <v>8</v>
      </c>
      <c r="S12" s="14">
        <v>26</v>
      </c>
      <c r="T12" s="11">
        <v>22</v>
      </c>
      <c r="U12" s="12">
        <v>10.199999999999999</v>
      </c>
      <c r="V12" s="13">
        <v>25</v>
      </c>
      <c r="W12" s="12">
        <v>23</v>
      </c>
      <c r="X12" s="12">
        <v>10.5</v>
      </c>
      <c r="Y12" s="13">
        <v>21</v>
      </c>
    </row>
    <row r="13" spans="1:25" x14ac:dyDescent="0.2">
      <c r="A13" s="9" t="s">
        <v>156</v>
      </c>
      <c r="B13" s="9"/>
      <c r="C13" s="9" t="s">
        <v>126</v>
      </c>
      <c r="D13" s="9" t="s">
        <v>69</v>
      </c>
      <c r="E13" s="9">
        <v>100</v>
      </c>
      <c r="F13" s="10" t="s">
        <v>157</v>
      </c>
      <c r="G13" s="10" t="s">
        <v>158</v>
      </c>
      <c r="H13" s="11">
        <v>31</v>
      </c>
      <c r="I13" s="12">
        <v>8</v>
      </c>
      <c r="J13" s="13">
        <v>24.5</v>
      </c>
      <c r="K13" s="12">
        <v>25</v>
      </c>
      <c r="L13" s="12">
        <v>10</v>
      </c>
      <c r="M13" s="14">
        <v>25.5</v>
      </c>
      <c r="N13" s="11">
        <v>25.5</v>
      </c>
      <c r="O13" s="12">
        <v>10.5</v>
      </c>
      <c r="P13" s="13">
        <v>24.5</v>
      </c>
      <c r="Q13" s="12">
        <v>26</v>
      </c>
      <c r="R13" s="12">
        <v>10</v>
      </c>
      <c r="S13" s="14">
        <v>25</v>
      </c>
      <c r="T13" s="11">
        <v>25.5</v>
      </c>
      <c r="U13" s="12">
        <v>11</v>
      </c>
      <c r="V13" s="13">
        <v>24</v>
      </c>
      <c r="W13" s="12">
        <v>22</v>
      </c>
      <c r="X13" s="12">
        <v>12</v>
      </c>
      <c r="Y13" s="13">
        <v>19.5</v>
      </c>
    </row>
    <row r="14" spans="1:25" x14ac:dyDescent="0.2">
      <c r="A14" s="9"/>
      <c r="B14" s="9"/>
      <c r="C14" s="9" t="s">
        <v>159</v>
      </c>
      <c r="D14" s="9" t="s">
        <v>69</v>
      </c>
      <c r="E14" s="9">
        <v>1</v>
      </c>
      <c r="F14" s="10" t="s">
        <v>160</v>
      </c>
      <c r="G14" s="10" t="s">
        <v>88</v>
      </c>
      <c r="H14" s="11">
        <v>38</v>
      </c>
      <c r="I14" s="12">
        <v>7</v>
      </c>
      <c r="J14" s="13">
        <v>26.5</v>
      </c>
      <c r="K14" s="12">
        <v>27</v>
      </c>
      <c r="L14" s="12">
        <v>9.5</v>
      </c>
      <c r="M14" s="14">
        <v>27.5</v>
      </c>
      <c r="N14" s="11">
        <v>26</v>
      </c>
      <c r="O14" s="12">
        <v>12</v>
      </c>
      <c r="P14" s="13">
        <v>29</v>
      </c>
      <c r="Q14" s="12">
        <v>24</v>
      </c>
      <c r="R14" s="12">
        <v>10</v>
      </c>
      <c r="S14" s="14">
        <v>26</v>
      </c>
      <c r="T14" s="11">
        <v>25</v>
      </c>
      <c r="U14" s="12">
        <v>12</v>
      </c>
      <c r="V14" s="13">
        <v>26.5</v>
      </c>
      <c r="W14" s="12">
        <v>28</v>
      </c>
      <c r="X14" s="12">
        <v>14</v>
      </c>
      <c r="Y14" s="13">
        <v>23</v>
      </c>
    </row>
    <row r="15" spans="1:25" x14ac:dyDescent="0.2">
      <c r="A15" s="9"/>
      <c r="B15" s="9" t="s">
        <v>161</v>
      </c>
      <c r="C15" s="9" t="s">
        <v>162</v>
      </c>
      <c r="D15" s="9" t="s">
        <v>129</v>
      </c>
      <c r="E15" s="9">
        <v>100</v>
      </c>
      <c r="F15" s="10" t="s">
        <v>163</v>
      </c>
      <c r="G15" s="10" t="s">
        <v>164</v>
      </c>
      <c r="H15" s="11">
        <v>34</v>
      </c>
      <c r="I15" s="12">
        <v>6</v>
      </c>
      <c r="J15" s="13">
        <v>25</v>
      </c>
      <c r="K15" s="12">
        <v>27.5</v>
      </c>
      <c r="L15" s="12">
        <v>8</v>
      </c>
      <c r="M15" s="14">
        <v>26.5</v>
      </c>
      <c r="N15" s="11">
        <v>25</v>
      </c>
      <c r="O15" s="12">
        <v>10</v>
      </c>
      <c r="P15" s="13">
        <v>27.3</v>
      </c>
      <c r="Q15" s="12">
        <v>23</v>
      </c>
      <c r="R15" s="12">
        <v>10</v>
      </c>
      <c r="S15" s="14">
        <v>25.2</v>
      </c>
      <c r="T15" s="11">
        <v>24</v>
      </c>
      <c r="U15" s="12">
        <v>10</v>
      </c>
      <c r="V15" s="13">
        <v>24.5</v>
      </c>
      <c r="W15" s="12">
        <v>25.5</v>
      </c>
      <c r="X15" s="12">
        <v>10.5</v>
      </c>
      <c r="Y15" s="13">
        <v>21.2</v>
      </c>
    </row>
    <row r="16" spans="1:25" x14ac:dyDescent="0.2">
      <c r="A16" s="9"/>
      <c r="B16" s="9" t="s">
        <v>161</v>
      </c>
      <c r="C16" s="9" t="s">
        <v>162</v>
      </c>
      <c r="D16" s="9" t="s">
        <v>69</v>
      </c>
      <c r="E16" s="9">
        <v>100</v>
      </c>
      <c r="F16" s="10" t="s">
        <v>165</v>
      </c>
      <c r="G16" s="10" t="s">
        <v>166</v>
      </c>
      <c r="H16" s="11">
        <v>34.5</v>
      </c>
      <c r="I16" s="12">
        <v>7</v>
      </c>
      <c r="J16" s="13">
        <v>24.5</v>
      </c>
      <c r="K16" s="12">
        <v>27.2</v>
      </c>
      <c r="L16" s="12">
        <v>10</v>
      </c>
      <c r="M16" s="14">
        <v>26.2</v>
      </c>
      <c r="N16" s="11">
        <v>26</v>
      </c>
      <c r="O16" s="12">
        <v>11</v>
      </c>
      <c r="P16" s="13">
        <v>25.5</v>
      </c>
      <c r="Q16" s="12">
        <v>24</v>
      </c>
      <c r="R16" s="12">
        <v>10</v>
      </c>
      <c r="S16" s="14">
        <v>25</v>
      </c>
      <c r="T16" s="11">
        <v>24</v>
      </c>
      <c r="U16" s="12">
        <v>11</v>
      </c>
      <c r="V16" s="13">
        <v>24.5</v>
      </c>
      <c r="W16" s="12">
        <v>24</v>
      </c>
      <c r="X16" s="12">
        <v>11.5</v>
      </c>
      <c r="Y16" s="13">
        <v>20</v>
      </c>
    </row>
    <row r="17" spans="1:26" x14ac:dyDescent="0.2">
      <c r="A17" s="9"/>
      <c r="B17" s="9" t="s">
        <v>161</v>
      </c>
      <c r="C17" s="9" t="s">
        <v>162</v>
      </c>
      <c r="D17" s="9" t="s">
        <v>129</v>
      </c>
      <c r="E17" s="9">
        <v>100</v>
      </c>
      <c r="F17" s="10" t="s">
        <v>167</v>
      </c>
      <c r="G17" s="10" t="s">
        <v>168</v>
      </c>
      <c r="H17" s="11">
        <v>34.5</v>
      </c>
      <c r="I17" s="12">
        <v>6</v>
      </c>
      <c r="J17" s="13">
        <v>24</v>
      </c>
      <c r="K17" s="12">
        <v>25.5</v>
      </c>
      <c r="L17" s="12">
        <v>8</v>
      </c>
      <c r="M17" s="14">
        <v>26</v>
      </c>
      <c r="N17" s="11">
        <v>25</v>
      </c>
      <c r="O17" s="12">
        <v>10.5</v>
      </c>
      <c r="P17" s="13">
        <v>26.5</v>
      </c>
      <c r="Q17" s="12">
        <v>22.2</v>
      </c>
      <c r="R17" s="12">
        <v>9</v>
      </c>
      <c r="S17" s="14">
        <v>24</v>
      </c>
      <c r="T17" s="11">
        <v>22</v>
      </c>
      <c r="U17" s="12">
        <v>9.5</v>
      </c>
      <c r="V17" s="13">
        <v>23.8</v>
      </c>
      <c r="W17" s="12">
        <v>24.5</v>
      </c>
      <c r="X17" s="12">
        <v>10.8</v>
      </c>
      <c r="Y17" s="13">
        <v>19.5</v>
      </c>
    </row>
    <row r="18" spans="1:26" x14ac:dyDescent="0.2">
      <c r="A18" s="9"/>
      <c r="B18" s="9" t="s">
        <v>169</v>
      </c>
      <c r="C18" s="9"/>
      <c r="D18" s="9" t="s">
        <v>129</v>
      </c>
      <c r="E18" s="9">
        <v>10</v>
      </c>
      <c r="F18" s="10" t="s">
        <v>170</v>
      </c>
      <c r="G18" s="10" t="s">
        <v>171</v>
      </c>
      <c r="H18" s="11">
        <v>34.700000000000003</v>
      </c>
      <c r="I18" s="12">
        <v>6</v>
      </c>
      <c r="J18" s="13">
        <v>25</v>
      </c>
      <c r="K18" s="12">
        <v>25</v>
      </c>
      <c r="L18" s="12">
        <v>8</v>
      </c>
      <c r="M18" s="14">
        <v>27</v>
      </c>
      <c r="N18" s="11">
        <v>24.5</v>
      </c>
      <c r="O18" s="12">
        <v>10</v>
      </c>
      <c r="P18" s="13">
        <v>27</v>
      </c>
      <c r="Q18" s="12">
        <v>22.5</v>
      </c>
      <c r="R18" s="12">
        <v>8.5</v>
      </c>
      <c r="S18" s="14">
        <v>24.5</v>
      </c>
      <c r="T18" s="11">
        <v>22</v>
      </c>
      <c r="U18" s="12">
        <v>9.5</v>
      </c>
      <c r="V18" s="13">
        <v>23</v>
      </c>
      <c r="W18" s="12">
        <v>25.5</v>
      </c>
      <c r="X18" s="12">
        <v>11.5</v>
      </c>
      <c r="Y18" s="13">
        <v>22</v>
      </c>
    </row>
    <row r="19" spans="1:26" x14ac:dyDescent="0.2">
      <c r="A19" s="9"/>
      <c r="B19" s="9" t="s">
        <v>169</v>
      </c>
      <c r="C19" s="9"/>
      <c r="D19" s="9" t="s">
        <v>69</v>
      </c>
      <c r="E19" s="9">
        <v>10</v>
      </c>
      <c r="F19" s="10" t="s">
        <v>172</v>
      </c>
      <c r="G19" s="10" t="s">
        <v>173</v>
      </c>
      <c r="H19" s="11">
        <v>32</v>
      </c>
      <c r="I19" s="12">
        <v>6.5</v>
      </c>
      <c r="J19" s="13">
        <v>22.3</v>
      </c>
      <c r="K19" s="12">
        <v>24.5</v>
      </c>
      <c r="L19" s="12">
        <v>9.5</v>
      </c>
      <c r="M19" s="14">
        <v>26</v>
      </c>
      <c r="N19" s="11">
        <v>25</v>
      </c>
      <c r="O19" s="12">
        <v>13</v>
      </c>
      <c r="P19" s="13">
        <v>27</v>
      </c>
      <c r="Q19" s="12">
        <v>24</v>
      </c>
      <c r="R19" s="12">
        <v>12.5</v>
      </c>
      <c r="S19" s="14">
        <v>25.1</v>
      </c>
      <c r="T19" s="11">
        <v>22</v>
      </c>
      <c r="U19" s="12">
        <v>13.5</v>
      </c>
      <c r="V19" s="13">
        <v>24</v>
      </c>
      <c r="W19" s="12">
        <v>22.5</v>
      </c>
      <c r="X19" s="12">
        <v>14.5</v>
      </c>
      <c r="Y19" s="13">
        <v>21</v>
      </c>
    </row>
    <row r="20" spans="1:26" x14ac:dyDescent="0.2">
      <c r="A20" s="9"/>
      <c r="B20" s="9" t="s">
        <v>149</v>
      </c>
      <c r="C20" s="9" t="s">
        <v>174</v>
      </c>
      <c r="D20" s="9" t="s">
        <v>69</v>
      </c>
      <c r="E20" s="9">
        <v>10</v>
      </c>
      <c r="F20" s="10" t="s">
        <v>175</v>
      </c>
      <c r="G20" s="10" t="s">
        <v>176</v>
      </c>
      <c r="H20" s="11">
        <v>33</v>
      </c>
      <c r="I20" s="12">
        <v>7</v>
      </c>
      <c r="J20" s="13">
        <v>24.5</v>
      </c>
      <c r="K20" s="12">
        <v>24</v>
      </c>
      <c r="L20" s="12">
        <v>8</v>
      </c>
      <c r="M20" s="14">
        <v>27.5</v>
      </c>
      <c r="N20" s="11">
        <v>22.5</v>
      </c>
      <c r="O20" s="12">
        <v>9</v>
      </c>
      <c r="P20" s="13">
        <v>27.1</v>
      </c>
      <c r="Q20" s="12">
        <v>23</v>
      </c>
      <c r="R20" s="12">
        <v>9.5</v>
      </c>
      <c r="S20" s="14">
        <v>25</v>
      </c>
      <c r="T20" s="11">
        <v>24</v>
      </c>
      <c r="U20" s="12">
        <v>11.5</v>
      </c>
      <c r="V20" s="13">
        <v>25.5</v>
      </c>
      <c r="W20" s="12">
        <v>24</v>
      </c>
      <c r="X20" s="12">
        <v>11</v>
      </c>
      <c r="Y20" s="13">
        <v>22</v>
      </c>
    </row>
    <row r="21" spans="1:26" x14ac:dyDescent="0.2">
      <c r="A21" s="9"/>
      <c r="B21" s="9" t="s">
        <v>149</v>
      </c>
      <c r="C21" s="9"/>
      <c r="D21" s="9" t="s">
        <v>129</v>
      </c>
      <c r="E21" s="9">
        <v>100</v>
      </c>
      <c r="F21" s="10" t="s">
        <v>177</v>
      </c>
      <c r="G21" s="10" t="s">
        <v>178</v>
      </c>
      <c r="H21" s="11">
        <v>34</v>
      </c>
      <c r="I21" s="12">
        <v>7</v>
      </c>
      <c r="J21" s="13">
        <v>24.5</v>
      </c>
      <c r="K21" s="12">
        <v>28</v>
      </c>
      <c r="L21" s="12">
        <v>9.5</v>
      </c>
      <c r="M21" s="14">
        <v>27.5</v>
      </c>
      <c r="N21" s="11">
        <v>25.5</v>
      </c>
      <c r="O21" s="12">
        <v>11.5</v>
      </c>
      <c r="P21" s="13">
        <v>26.5</v>
      </c>
      <c r="Q21" s="12">
        <v>24.5</v>
      </c>
      <c r="R21" s="12">
        <v>10</v>
      </c>
      <c r="S21" s="14">
        <v>26</v>
      </c>
      <c r="T21" s="11">
        <v>24.5</v>
      </c>
      <c r="U21" s="12">
        <v>11</v>
      </c>
      <c r="V21" s="13">
        <v>25</v>
      </c>
      <c r="W21" s="12">
        <v>23.5</v>
      </c>
      <c r="X21" s="12">
        <v>12.5</v>
      </c>
      <c r="Y21" s="13">
        <v>21</v>
      </c>
    </row>
    <row r="22" spans="1:26" x14ac:dyDescent="0.2">
      <c r="A22" s="9"/>
      <c r="B22" s="9"/>
      <c r="C22" s="9"/>
      <c r="D22" s="9" t="s">
        <v>129</v>
      </c>
      <c r="E22" s="9">
        <v>100</v>
      </c>
      <c r="F22" s="10" t="s">
        <v>179</v>
      </c>
      <c r="G22" s="10" t="s">
        <v>180</v>
      </c>
      <c r="H22" s="11">
        <v>35.200000000000003</v>
      </c>
      <c r="I22" s="12">
        <v>8</v>
      </c>
      <c r="J22" s="13">
        <v>25</v>
      </c>
      <c r="K22" s="12">
        <v>28</v>
      </c>
      <c r="L22" s="12">
        <v>10</v>
      </c>
      <c r="M22" s="14">
        <v>25.5</v>
      </c>
      <c r="N22" s="11">
        <v>24</v>
      </c>
      <c r="O22" s="12">
        <v>12</v>
      </c>
      <c r="P22" s="13">
        <v>23</v>
      </c>
      <c r="Q22" s="12">
        <v>26</v>
      </c>
      <c r="R22" s="12">
        <v>11.5</v>
      </c>
      <c r="S22" s="14">
        <v>25</v>
      </c>
      <c r="T22" s="11">
        <v>24.5</v>
      </c>
      <c r="U22" s="12">
        <v>13</v>
      </c>
      <c r="V22" s="13">
        <v>23</v>
      </c>
      <c r="W22" s="28" t="s">
        <v>142</v>
      </c>
      <c r="X22" s="28" t="s">
        <v>142</v>
      </c>
      <c r="Y22" s="29" t="s">
        <v>142</v>
      </c>
    </row>
    <row r="23" spans="1:26" x14ac:dyDescent="0.2">
      <c r="A23" s="9"/>
      <c r="B23" s="9"/>
      <c r="C23" s="9"/>
      <c r="D23" s="9" t="s">
        <v>129</v>
      </c>
      <c r="E23" s="9">
        <v>100</v>
      </c>
      <c r="F23" s="10" t="s">
        <v>181</v>
      </c>
      <c r="G23" s="10" t="s">
        <v>98</v>
      </c>
      <c r="H23" s="11">
        <v>36</v>
      </c>
      <c r="I23" s="12">
        <v>7</v>
      </c>
      <c r="J23" s="13">
        <v>27</v>
      </c>
      <c r="K23" s="12">
        <v>27</v>
      </c>
      <c r="L23" s="12">
        <v>8</v>
      </c>
      <c r="M23" s="14">
        <v>26</v>
      </c>
      <c r="N23" s="11">
        <v>24</v>
      </c>
      <c r="O23" s="12">
        <v>11</v>
      </c>
      <c r="P23" s="13">
        <v>26.5</v>
      </c>
      <c r="Q23" s="12">
        <v>23</v>
      </c>
      <c r="R23" s="12">
        <v>10</v>
      </c>
      <c r="S23" s="14">
        <v>26</v>
      </c>
      <c r="T23" s="11">
        <v>24</v>
      </c>
      <c r="U23" s="12">
        <v>10.5</v>
      </c>
      <c r="V23" s="13">
        <v>23</v>
      </c>
      <c r="W23" s="12">
        <v>23.5</v>
      </c>
      <c r="X23" s="12">
        <v>13</v>
      </c>
      <c r="Y23" s="13">
        <v>25</v>
      </c>
    </row>
    <row r="24" spans="1:26" x14ac:dyDescent="0.2">
      <c r="A24" s="9"/>
      <c r="B24" s="9"/>
      <c r="C24" s="9" t="s">
        <v>126</v>
      </c>
      <c r="D24" s="9" t="s">
        <v>69</v>
      </c>
      <c r="E24" s="9">
        <v>1</v>
      </c>
      <c r="F24" s="10" t="s">
        <v>182</v>
      </c>
      <c r="G24" s="10" t="s">
        <v>183</v>
      </c>
      <c r="H24" s="11">
        <v>35</v>
      </c>
      <c r="I24" s="12">
        <v>7</v>
      </c>
      <c r="J24" s="13">
        <v>26.5</v>
      </c>
      <c r="K24" s="12">
        <v>23.5</v>
      </c>
      <c r="L24" s="12">
        <v>9</v>
      </c>
      <c r="M24" s="12">
        <v>27.5</v>
      </c>
      <c r="N24" s="11">
        <v>24</v>
      </c>
      <c r="O24" s="12">
        <v>13</v>
      </c>
      <c r="P24" s="13">
        <v>31</v>
      </c>
      <c r="Q24" s="12">
        <v>22</v>
      </c>
      <c r="R24" s="12">
        <v>10.5</v>
      </c>
      <c r="S24" s="12">
        <v>26</v>
      </c>
      <c r="T24" s="11">
        <v>24.5</v>
      </c>
      <c r="U24" s="12">
        <v>12.5</v>
      </c>
      <c r="V24" s="13">
        <v>26</v>
      </c>
      <c r="W24" s="12">
        <v>26.5</v>
      </c>
      <c r="X24" s="12">
        <v>14</v>
      </c>
      <c r="Y24" s="13">
        <v>23</v>
      </c>
      <c r="Z24" s="12"/>
    </row>
    <row r="25" spans="1:26" x14ac:dyDescent="0.2">
      <c r="A25" s="9" t="s">
        <v>185</v>
      </c>
      <c r="B25" s="9" t="s">
        <v>184</v>
      </c>
      <c r="C25" s="9"/>
      <c r="D25" s="9" t="s">
        <v>69</v>
      </c>
      <c r="E25" s="9">
        <v>10</v>
      </c>
      <c r="F25" s="10" t="s">
        <v>186</v>
      </c>
      <c r="G25" s="10" t="s">
        <v>187</v>
      </c>
      <c r="H25" s="11">
        <v>33</v>
      </c>
      <c r="I25" s="12">
        <v>6.5</v>
      </c>
      <c r="J25" s="13">
        <v>24</v>
      </c>
      <c r="K25" s="12">
        <v>25</v>
      </c>
      <c r="L25" s="12">
        <v>8</v>
      </c>
      <c r="M25" s="14">
        <v>26.5</v>
      </c>
      <c r="N25" s="11">
        <v>24</v>
      </c>
      <c r="O25" s="12">
        <v>11</v>
      </c>
      <c r="P25" s="13">
        <v>27</v>
      </c>
      <c r="Q25" s="12">
        <v>23</v>
      </c>
      <c r="R25" s="12">
        <v>9</v>
      </c>
      <c r="S25" s="14">
        <v>25</v>
      </c>
      <c r="T25" s="11">
        <v>23</v>
      </c>
      <c r="U25" s="12">
        <v>12</v>
      </c>
      <c r="V25" s="13">
        <v>25</v>
      </c>
      <c r="W25" s="12">
        <v>29</v>
      </c>
      <c r="X25" s="12">
        <v>13</v>
      </c>
      <c r="Y25" s="13">
        <v>23</v>
      </c>
    </row>
    <row r="26" spans="1:26" x14ac:dyDescent="0.2">
      <c r="A26" s="9"/>
      <c r="B26" s="9" t="s">
        <v>184</v>
      </c>
      <c r="C26" s="9" t="s">
        <v>188</v>
      </c>
      <c r="D26" s="9" t="s">
        <v>129</v>
      </c>
      <c r="E26" s="9">
        <v>100</v>
      </c>
      <c r="F26" s="10" t="s">
        <v>189</v>
      </c>
      <c r="G26" s="10" t="s">
        <v>190</v>
      </c>
      <c r="H26" s="11">
        <v>35.5</v>
      </c>
      <c r="I26" s="12">
        <v>6</v>
      </c>
      <c r="J26" s="13">
        <v>26</v>
      </c>
      <c r="K26" s="12">
        <v>27</v>
      </c>
      <c r="L26" s="12">
        <v>7</v>
      </c>
      <c r="M26" s="14">
        <v>27</v>
      </c>
      <c r="N26" s="11">
        <v>26</v>
      </c>
      <c r="O26" s="12">
        <v>9</v>
      </c>
      <c r="P26" s="13">
        <v>27</v>
      </c>
      <c r="Q26" s="12">
        <v>25</v>
      </c>
      <c r="R26" s="12">
        <v>9</v>
      </c>
      <c r="S26" s="14">
        <v>26</v>
      </c>
      <c r="T26" s="11">
        <v>24.5</v>
      </c>
      <c r="U26" s="12">
        <v>10</v>
      </c>
      <c r="V26" s="13">
        <v>24</v>
      </c>
      <c r="W26" s="12">
        <v>26</v>
      </c>
      <c r="X26" s="12">
        <v>12</v>
      </c>
      <c r="Y26" s="13">
        <v>21</v>
      </c>
    </row>
    <row r="27" spans="1:26" x14ac:dyDescent="0.2">
      <c r="A27" s="9"/>
      <c r="B27" s="9"/>
      <c r="C27" s="9"/>
      <c r="D27" s="9" t="s">
        <v>129</v>
      </c>
      <c r="E27" s="9">
        <v>1</v>
      </c>
      <c r="F27" s="10" t="s">
        <v>191</v>
      </c>
      <c r="G27" s="10" t="s">
        <v>192</v>
      </c>
      <c r="H27" s="11">
        <v>35</v>
      </c>
      <c r="I27" s="12">
        <v>8</v>
      </c>
      <c r="J27" s="13">
        <v>24</v>
      </c>
      <c r="K27" s="12">
        <v>24</v>
      </c>
      <c r="L27" s="12">
        <v>8</v>
      </c>
      <c r="M27" s="14">
        <v>27</v>
      </c>
      <c r="N27" s="11">
        <v>24</v>
      </c>
      <c r="O27" s="12">
        <v>10</v>
      </c>
      <c r="P27" s="13">
        <v>27.5</v>
      </c>
      <c r="Q27" s="12">
        <v>23</v>
      </c>
      <c r="R27" s="12">
        <v>10.5</v>
      </c>
      <c r="S27" s="14">
        <v>26</v>
      </c>
      <c r="T27" s="11">
        <v>24</v>
      </c>
      <c r="U27" s="12">
        <v>12.5</v>
      </c>
      <c r="V27" s="13">
        <v>24</v>
      </c>
      <c r="W27" s="12">
        <v>25</v>
      </c>
      <c r="X27" s="12">
        <v>11</v>
      </c>
      <c r="Y27" s="13">
        <v>21</v>
      </c>
    </row>
    <row r="28" spans="1:26" x14ac:dyDescent="0.2">
      <c r="A28" s="9" t="s">
        <v>193</v>
      </c>
      <c r="B28" s="9"/>
      <c r="C28" s="9"/>
      <c r="D28" s="9" t="s">
        <v>129</v>
      </c>
      <c r="E28" s="9">
        <v>1</v>
      </c>
      <c r="F28" s="10" t="s">
        <v>194</v>
      </c>
      <c r="G28" s="10" t="s">
        <v>195</v>
      </c>
      <c r="H28" s="11">
        <v>37.5</v>
      </c>
      <c r="I28" s="12">
        <v>9</v>
      </c>
      <c r="J28" s="13">
        <v>26.5</v>
      </c>
      <c r="K28" s="12">
        <v>24.5</v>
      </c>
      <c r="L28" s="12">
        <v>8</v>
      </c>
      <c r="M28" s="14">
        <v>28</v>
      </c>
      <c r="N28" s="11">
        <v>24</v>
      </c>
      <c r="O28" s="12">
        <v>9</v>
      </c>
      <c r="P28" s="13">
        <v>29</v>
      </c>
      <c r="Q28" s="12">
        <v>23</v>
      </c>
      <c r="R28" s="12">
        <v>9</v>
      </c>
      <c r="S28" s="14">
        <v>26</v>
      </c>
      <c r="T28" s="11">
        <v>22</v>
      </c>
      <c r="U28" s="12">
        <v>10</v>
      </c>
      <c r="V28" s="13">
        <v>25</v>
      </c>
      <c r="W28" s="12">
        <v>28</v>
      </c>
      <c r="X28" s="12">
        <v>11</v>
      </c>
      <c r="Y28" s="13">
        <v>23</v>
      </c>
    </row>
    <row r="29" spans="1:26" x14ac:dyDescent="0.2">
      <c r="A29" s="9"/>
      <c r="B29" s="9" t="s">
        <v>184</v>
      </c>
      <c r="C29" s="9"/>
      <c r="D29" s="9" t="s">
        <v>69</v>
      </c>
      <c r="E29" s="9">
        <v>10</v>
      </c>
      <c r="F29" s="10" t="s">
        <v>196</v>
      </c>
      <c r="G29" s="10" t="s">
        <v>197</v>
      </c>
      <c r="H29" s="11">
        <v>36</v>
      </c>
      <c r="I29" s="12">
        <v>6.5</v>
      </c>
      <c r="J29" s="13">
        <v>25.5</v>
      </c>
      <c r="K29" s="12">
        <v>25.5</v>
      </c>
      <c r="L29" s="12">
        <v>8.5</v>
      </c>
      <c r="M29" s="14">
        <v>28.5</v>
      </c>
      <c r="N29" s="11">
        <v>23.5</v>
      </c>
      <c r="O29" s="12">
        <v>12</v>
      </c>
      <c r="P29" s="13">
        <v>29</v>
      </c>
      <c r="Q29" s="12">
        <v>22.5</v>
      </c>
      <c r="R29" s="12">
        <v>11</v>
      </c>
      <c r="S29" s="14">
        <v>26.5</v>
      </c>
      <c r="T29" s="11">
        <v>23</v>
      </c>
      <c r="U29" s="12">
        <v>12</v>
      </c>
      <c r="V29" s="13">
        <v>24.5</v>
      </c>
      <c r="W29" s="12">
        <v>31</v>
      </c>
      <c r="X29" s="12">
        <v>13</v>
      </c>
      <c r="Y29" s="13">
        <v>22</v>
      </c>
    </row>
    <row r="30" spans="1:26" x14ac:dyDescent="0.2">
      <c r="A30" s="9"/>
      <c r="B30" s="9" t="s">
        <v>184</v>
      </c>
      <c r="C30" s="9"/>
      <c r="D30" s="9" t="s">
        <v>69</v>
      </c>
      <c r="E30" s="9">
        <v>10</v>
      </c>
      <c r="F30" s="10" t="s">
        <v>198</v>
      </c>
      <c r="G30" s="10" t="s">
        <v>199</v>
      </c>
      <c r="H30" s="11">
        <v>37.5</v>
      </c>
      <c r="I30" s="12">
        <v>7.5</v>
      </c>
      <c r="J30" s="13">
        <v>28.5</v>
      </c>
      <c r="K30" s="12">
        <v>26</v>
      </c>
      <c r="L30" s="12">
        <v>9</v>
      </c>
      <c r="M30" s="14">
        <v>29</v>
      </c>
      <c r="N30" s="11">
        <v>25</v>
      </c>
      <c r="O30" s="12">
        <v>10.5</v>
      </c>
      <c r="P30" s="13">
        <v>31</v>
      </c>
      <c r="Q30" s="12">
        <v>24</v>
      </c>
      <c r="R30" s="12">
        <v>10</v>
      </c>
      <c r="S30" s="14">
        <v>27</v>
      </c>
      <c r="T30" s="11">
        <v>25.5</v>
      </c>
      <c r="U30" s="12">
        <v>11.5</v>
      </c>
      <c r="V30" s="13">
        <v>25.5</v>
      </c>
      <c r="W30" s="12">
        <v>27</v>
      </c>
      <c r="X30" s="12">
        <v>13</v>
      </c>
      <c r="Y30" s="13">
        <v>21.5</v>
      </c>
    </row>
    <row r="31" spans="1:26" x14ac:dyDescent="0.2">
      <c r="A31" s="9"/>
      <c r="B31" s="9" t="s">
        <v>184</v>
      </c>
      <c r="C31" s="9"/>
      <c r="D31" s="9" t="s">
        <v>129</v>
      </c>
      <c r="E31" s="9">
        <v>3900</v>
      </c>
      <c r="F31" s="10" t="s">
        <v>200</v>
      </c>
      <c r="G31" s="10" t="s">
        <v>201</v>
      </c>
      <c r="H31" s="11">
        <v>36</v>
      </c>
      <c r="I31" s="12">
        <v>8</v>
      </c>
      <c r="J31" s="13">
        <v>25</v>
      </c>
      <c r="K31" s="12">
        <v>28</v>
      </c>
      <c r="L31" s="12">
        <v>13.5</v>
      </c>
      <c r="M31" s="14">
        <v>26</v>
      </c>
      <c r="N31" s="11">
        <v>27</v>
      </c>
      <c r="O31" s="12">
        <v>14</v>
      </c>
      <c r="P31" s="13">
        <v>25.5</v>
      </c>
      <c r="Q31" s="12">
        <v>24.5</v>
      </c>
      <c r="R31" s="12">
        <v>13</v>
      </c>
      <c r="S31" s="14">
        <v>25</v>
      </c>
      <c r="T31" s="11">
        <v>25</v>
      </c>
      <c r="U31" s="12">
        <v>13.5</v>
      </c>
      <c r="V31" s="13">
        <v>21</v>
      </c>
      <c r="W31" s="28" t="s">
        <v>142</v>
      </c>
      <c r="X31" s="28" t="s">
        <v>142</v>
      </c>
      <c r="Y31" s="29" t="s">
        <v>142</v>
      </c>
    </row>
    <row r="32" spans="1:26" x14ac:dyDescent="0.2">
      <c r="A32" s="9"/>
      <c r="B32" s="9" t="s">
        <v>184</v>
      </c>
      <c r="C32" s="9"/>
      <c r="D32" s="9" t="s">
        <v>129</v>
      </c>
      <c r="E32" s="9">
        <v>100</v>
      </c>
      <c r="F32" s="10" t="s">
        <v>202</v>
      </c>
      <c r="G32" s="10" t="s">
        <v>203</v>
      </c>
      <c r="H32" s="11">
        <v>35</v>
      </c>
      <c r="I32" s="12">
        <v>7.5</v>
      </c>
      <c r="J32" s="13">
        <v>26</v>
      </c>
      <c r="K32" s="12">
        <v>29</v>
      </c>
      <c r="L32" s="12">
        <v>11.1</v>
      </c>
      <c r="M32" s="14">
        <v>28.5</v>
      </c>
      <c r="N32" s="11">
        <v>27</v>
      </c>
      <c r="O32" s="12">
        <v>12</v>
      </c>
      <c r="P32" s="13">
        <v>25.5</v>
      </c>
      <c r="Q32" s="12">
        <v>26</v>
      </c>
      <c r="R32" s="12">
        <v>11</v>
      </c>
      <c r="S32" s="14">
        <v>25</v>
      </c>
      <c r="T32" s="11">
        <v>25</v>
      </c>
      <c r="U32" s="12">
        <v>13.5</v>
      </c>
      <c r="V32" s="13">
        <v>24.5</v>
      </c>
      <c r="W32" s="12">
        <v>24</v>
      </c>
      <c r="X32" s="12">
        <v>14</v>
      </c>
      <c r="Y32" s="13">
        <v>18</v>
      </c>
    </row>
    <row r="33" spans="1:26" x14ac:dyDescent="0.2">
      <c r="A33" s="9"/>
      <c r="B33" s="9" t="s">
        <v>149</v>
      </c>
      <c r="C33" s="9" t="s">
        <v>126</v>
      </c>
      <c r="D33" s="9" t="s">
        <v>69</v>
      </c>
      <c r="E33" s="9">
        <v>10</v>
      </c>
      <c r="F33" s="10" t="s">
        <v>204</v>
      </c>
      <c r="G33" s="10" t="s">
        <v>205</v>
      </c>
      <c r="H33" s="11">
        <v>36</v>
      </c>
      <c r="I33" s="12">
        <v>8</v>
      </c>
      <c r="J33" s="13">
        <v>25.5</v>
      </c>
      <c r="K33" s="12">
        <v>27</v>
      </c>
      <c r="L33" s="12">
        <v>10.5</v>
      </c>
      <c r="M33" s="14">
        <v>28.5</v>
      </c>
      <c r="N33" s="11">
        <v>26.5</v>
      </c>
      <c r="O33" s="12">
        <v>11.5</v>
      </c>
      <c r="P33" s="13">
        <v>28</v>
      </c>
      <c r="Q33" s="12">
        <v>24</v>
      </c>
      <c r="R33" s="12">
        <v>10</v>
      </c>
      <c r="S33" s="14">
        <v>26</v>
      </c>
      <c r="T33" s="11">
        <v>24.5</v>
      </c>
      <c r="U33" s="12">
        <v>11.2</v>
      </c>
      <c r="V33" s="13">
        <v>25.5</v>
      </c>
      <c r="W33" s="12">
        <v>30</v>
      </c>
      <c r="X33" s="12">
        <v>13.5</v>
      </c>
      <c r="Y33" s="13">
        <v>23.5</v>
      </c>
    </row>
    <row r="34" spans="1:26" x14ac:dyDescent="0.2">
      <c r="A34" s="9" t="s">
        <v>206</v>
      </c>
      <c r="B34" s="9"/>
      <c r="C34" s="9" t="s">
        <v>126</v>
      </c>
      <c r="D34" s="9" t="s">
        <v>69</v>
      </c>
      <c r="E34" s="9">
        <v>10</v>
      </c>
      <c r="F34" s="10" t="s">
        <v>207</v>
      </c>
      <c r="G34" s="10" t="s">
        <v>208</v>
      </c>
      <c r="H34" s="11">
        <v>34</v>
      </c>
      <c r="I34" s="12">
        <v>6.5</v>
      </c>
      <c r="J34" s="13">
        <v>26</v>
      </c>
      <c r="K34" s="12">
        <v>25</v>
      </c>
      <c r="L34" s="12">
        <v>7.5</v>
      </c>
      <c r="M34" s="14">
        <v>27</v>
      </c>
      <c r="N34" s="11">
        <v>23.5</v>
      </c>
      <c r="O34" s="12">
        <v>8</v>
      </c>
      <c r="P34" s="13">
        <v>27</v>
      </c>
      <c r="Q34" s="12">
        <v>22</v>
      </c>
      <c r="R34" s="12">
        <v>8</v>
      </c>
      <c r="S34" s="14">
        <v>25</v>
      </c>
      <c r="T34" s="11">
        <v>24</v>
      </c>
      <c r="U34" s="12">
        <v>9.5</v>
      </c>
      <c r="V34" s="13">
        <v>24</v>
      </c>
      <c r="W34" s="12">
        <v>29</v>
      </c>
      <c r="X34" s="12">
        <v>11</v>
      </c>
      <c r="Y34" s="13">
        <v>21</v>
      </c>
    </row>
    <row r="35" spans="1:26" x14ac:dyDescent="0.2">
      <c r="A35" s="9"/>
      <c r="B35" s="9" t="s">
        <v>209</v>
      </c>
      <c r="C35" s="9" t="s">
        <v>210</v>
      </c>
      <c r="D35" s="9" t="s">
        <v>69</v>
      </c>
      <c r="E35" s="9"/>
      <c r="F35" s="10" t="s">
        <v>211</v>
      </c>
      <c r="G35" s="10" t="s">
        <v>212</v>
      </c>
      <c r="H35" s="11">
        <v>36.5</v>
      </c>
      <c r="I35" s="12">
        <v>7.5</v>
      </c>
      <c r="J35" s="13">
        <v>25.5</v>
      </c>
      <c r="K35" s="12">
        <v>26</v>
      </c>
      <c r="L35" s="12">
        <v>8.5</v>
      </c>
      <c r="M35" s="14">
        <v>28.5</v>
      </c>
      <c r="N35" s="11">
        <v>25</v>
      </c>
      <c r="O35" s="12">
        <v>9.5</v>
      </c>
      <c r="P35" s="13">
        <v>28</v>
      </c>
      <c r="Q35" s="12">
        <v>23</v>
      </c>
      <c r="R35" s="12">
        <v>10.5</v>
      </c>
      <c r="S35" s="14">
        <v>27</v>
      </c>
      <c r="T35" s="11">
        <v>24</v>
      </c>
      <c r="U35" s="12">
        <v>11.5</v>
      </c>
      <c r="V35" s="13">
        <v>25</v>
      </c>
      <c r="W35" s="12">
        <v>28</v>
      </c>
      <c r="X35" s="12">
        <v>12.5</v>
      </c>
      <c r="Y35" s="13">
        <v>22</v>
      </c>
    </row>
    <row r="36" spans="1:26" x14ac:dyDescent="0.2">
      <c r="A36" s="9"/>
      <c r="B36" s="9" t="s">
        <v>209</v>
      </c>
      <c r="C36" s="9" t="s">
        <v>213</v>
      </c>
      <c r="D36" s="9" t="s">
        <v>69</v>
      </c>
      <c r="E36" s="9">
        <v>10</v>
      </c>
      <c r="F36" s="10" t="s">
        <v>214</v>
      </c>
      <c r="G36" s="10" t="s">
        <v>215</v>
      </c>
      <c r="H36" s="11">
        <v>33</v>
      </c>
      <c r="I36" s="12">
        <v>7</v>
      </c>
      <c r="J36" s="13">
        <v>23</v>
      </c>
      <c r="K36" s="12">
        <v>25</v>
      </c>
      <c r="L36" s="12">
        <v>11</v>
      </c>
      <c r="M36" s="14">
        <v>25.5</v>
      </c>
      <c r="N36" s="11">
        <v>24</v>
      </c>
      <c r="O36" s="12">
        <v>11</v>
      </c>
      <c r="P36" s="13">
        <v>26.5</v>
      </c>
      <c r="Q36" s="12">
        <v>22.5</v>
      </c>
      <c r="R36" s="12">
        <v>10</v>
      </c>
      <c r="S36" s="14">
        <v>24</v>
      </c>
      <c r="T36" s="11">
        <v>23</v>
      </c>
      <c r="U36" s="12">
        <v>11</v>
      </c>
      <c r="V36" s="13">
        <v>23</v>
      </c>
      <c r="W36" s="12">
        <v>23.5</v>
      </c>
      <c r="X36" s="12">
        <v>11.5</v>
      </c>
      <c r="Y36" s="13">
        <v>20.5</v>
      </c>
    </row>
    <row r="37" spans="1:26" x14ac:dyDescent="0.2">
      <c r="A37" s="9"/>
      <c r="B37" s="9" t="s">
        <v>184</v>
      </c>
      <c r="C37" s="9" t="s">
        <v>216</v>
      </c>
      <c r="D37" s="9" t="s">
        <v>69</v>
      </c>
      <c r="E37" s="9">
        <v>10</v>
      </c>
      <c r="F37" s="10" t="s">
        <v>217</v>
      </c>
      <c r="G37" s="10" t="s">
        <v>218</v>
      </c>
      <c r="H37" s="11">
        <v>36</v>
      </c>
      <c r="I37" s="12">
        <v>6.5</v>
      </c>
      <c r="J37" s="13">
        <v>25</v>
      </c>
      <c r="K37" s="12">
        <v>28</v>
      </c>
      <c r="L37" s="12">
        <v>8</v>
      </c>
      <c r="M37" s="14">
        <v>26.5</v>
      </c>
      <c r="N37" s="11">
        <v>27.5</v>
      </c>
      <c r="O37" s="12">
        <v>10</v>
      </c>
      <c r="P37" s="13">
        <v>27</v>
      </c>
      <c r="Q37" s="12">
        <v>23.5</v>
      </c>
      <c r="R37" s="12">
        <v>8.5</v>
      </c>
      <c r="S37" s="14">
        <v>24.5</v>
      </c>
      <c r="T37" s="11">
        <v>24.5</v>
      </c>
      <c r="U37" s="12">
        <v>10</v>
      </c>
      <c r="V37" s="13">
        <v>24.5</v>
      </c>
      <c r="W37" s="12">
        <v>26</v>
      </c>
      <c r="X37" s="12">
        <v>11</v>
      </c>
      <c r="Y37" s="13">
        <v>21</v>
      </c>
    </row>
    <row r="38" spans="1:26" x14ac:dyDescent="0.2">
      <c r="A38" s="9"/>
      <c r="B38" s="9" t="s">
        <v>184</v>
      </c>
      <c r="C38" s="9" t="s">
        <v>216</v>
      </c>
      <c r="D38" s="9" t="s">
        <v>129</v>
      </c>
      <c r="E38" s="9">
        <v>10</v>
      </c>
      <c r="F38" s="10" t="s">
        <v>219</v>
      </c>
      <c r="G38" s="10" t="s">
        <v>220</v>
      </c>
      <c r="H38" s="11">
        <v>36</v>
      </c>
      <c r="I38" s="12">
        <v>7</v>
      </c>
      <c r="J38" s="13">
        <v>28.5</v>
      </c>
      <c r="K38" s="12">
        <v>28</v>
      </c>
      <c r="L38" s="12">
        <v>10.5</v>
      </c>
      <c r="M38" s="14">
        <v>28.5</v>
      </c>
      <c r="N38" s="11">
        <v>28</v>
      </c>
      <c r="O38" s="12">
        <v>11.2</v>
      </c>
      <c r="P38" s="13">
        <v>28.5</v>
      </c>
      <c r="Q38" s="12">
        <v>25</v>
      </c>
      <c r="R38" s="12">
        <v>9</v>
      </c>
      <c r="S38" s="14">
        <v>26.5</v>
      </c>
      <c r="T38" s="11">
        <v>25</v>
      </c>
      <c r="U38" s="12">
        <v>11.5</v>
      </c>
      <c r="V38" s="13">
        <v>26.5</v>
      </c>
      <c r="W38" s="12">
        <v>28</v>
      </c>
      <c r="X38" s="12">
        <v>12</v>
      </c>
      <c r="Y38" s="13">
        <v>23</v>
      </c>
    </row>
    <row r="39" spans="1:26" x14ac:dyDescent="0.2">
      <c r="A39" s="9"/>
      <c r="B39" s="9" t="s">
        <v>184</v>
      </c>
      <c r="C39" s="9" t="s">
        <v>126</v>
      </c>
      <c r="D39" s="9" t="s">
        <v>69</v>
      </c>
      <c r="E39" s="9" t="s">
        <v>221</v>
      </c>
      <c r="F39" s="10" t="s">
        <v>222</v>
      </c>
      <c r="G39" s="10" t="s">
        <v>223</v>
      </c>
      <c r="H39" s="11">
        <v>31.5</v>
      </c>
      <c r="I39" s="12">
        <v>7</v>
      </c>
      <c r="J39" s="13">
        <v>27.5</v>
      </c>
      <c r="K39" s="12">
        <v>25</v>
      </c>
      <c r="L39" s="12">
        <v>9.5</v>
      </c>
      <c r="M39" s="12">
        <v>28</v>
      </c>
      <c r="N39" s="11">
        <v>23</v>
      </c>
      <c r="O39" s="12">
        <v>11</v>
      </c>
      <c r="P39" s="13">
        <v>28.5</v>
      </c>
      <c r="Q39" s="12">
        <v>22</v>
      </c>
      <c r="R39" s="12">
        <v>10.5</v>
      </c>
      <c r="S39" s="12">
        <v>26</v>
      </c>
      <c r="T39" s="11">
        <v>24</v>
      </c>
      <c r="U39" s="12">
        <v>12.5</v>
      </c>
      <c r="V39" s="13">
        <v>27</v>
      </c>
      <c r="W39" s="12">
        <v>28</v>
      </c>
      <c r="X39" s="12">
        <v>14</v>
      </c>
      <c r="Y39" s="13">
        <v>24</v>
      </c>
      <c r="Z39" s="12"/>
    </row>
    <row r="40" spans="1:26" x14ac:dyDescent="0.2">
      <c r="A40" s="9" t="s">
        <v>224</v>
      </c>
      <c r="B40" s="9" t="s">
        <v>225</v>
      </c>
      <c r="C40" s="9" t="s">
        <v>226</v>
      </c>
      <c r="D40" s="9" t="s">
        <v>129</v>
      </c>
      <c r="E40" s="9">
        <v>10</v>
      </c>
      <c r="F40" s="10" t="s">
        <v>227</v>
      </c>
      <c r="G40" s="10" t="s">
        <v>228</v>
      </c>
      <c r="H40" s="11">
        <v>37</v>
      </c>
      <c r="I40" s="12">
        <v>7.5</v>
      </c>
      <c r="J40" s="13">
        <v>26.5</v>
      </c>
      <c r="K40" s="12">
        <v>25</v>
      </c>
      <c r="L40" s="12">
        <v>10</v>
      </c>
      <c r="M40" s="14">
        <v>26.5</v>
      </c>
      <c r="N40" s="11">
        <v>25</v>
      </c>
      <c r="O40" s="12">
        <v>12.5</v>
      </c>
      <c r="P40" s="13">
        <v>27</v>
      </c>
      <c r="Q40" s="12">
        <v>24</v>
      </c>
      <c r="R40" s="12">
        <v>10.5</v>
      </c>
      <c r="S40" s="14">
        <v>26.5</v>
      </c>
      <c r="T40" s="11">
        <v>23.5</v>
      </c>
      <c r="U40" s="12">
        <v>12</v>
      </c>
      <c r="V40" s="13">
        <v>25.5</v>
      </c>
      <c r="W40" s="12">
        <v>25</v>
      </c>
      <c r="X40" s="12">
        <v>13</v>
      </c>
      <c r="Y40" s="13">
        <v>22</v>
      </c>
    </row>
    <row r="41" spans="1:26" x14ac:dyDescent="0.2">
      <c r="A41" s="9" t="s">
        <v>224</v>
      </c>
      <c r="B41" s="9"/>
      <c r="C41" s="9"/>
      <c r="D41" s="9" t="s">
        <v>69</v>
      </c>
      <c r="E41" s="9">
        <v>100</v>
      </c>
      <c r="F41" s="10" t="s">
        <v>229</v>
      </c>
      <c r="G41" s="10" t="s">
        <v>119</v>
      </c>
      <c r="H41" s="11">
        <v>37</v>
      </c>
      <c r="I41" s="12">
        <v>6.5</v>
      </c>
      <c r="J41" s="13">
        <v>26</v>
      </c>
      <c r="K41" s="12">
        <v>27</v>
      </c>
      <c r="L41" s="12">
        <v>10</v>
      </c>
      <c r="M41" s="14">
        <v>25</v>
      </c>
      <c r="N41" s="11">
        <v>26</v>
      </c>
      <c r="O41" s="12">
        <v>11</v>
      </c>
      <c r="P41" s="13">
        <v>23.5</v>
      </c>
      <c r="Q41" s="12">
        <v>28</v>
      </c>
      <c r="R41" s="12">
        <v>11</v>
      </c>
      <c r="S41" s="14">
        <v>24.5</v>
      </c>
      <c r="T41" s="11">
        <v>26.5</v>
      </c>
      <c r="U41" s="12">
        <v>13</v>
      </c>
      <c r="V41" s="13">
        <v>23</v>
      </c>
      <c r="W41" s="28" t="s">
        <v>142</v>
      </c>
      <c r="X41" s="28" t="s">
        <v>142</v>
      </c>
      <c r="Y41" s="29" t="s">
        <v>142</v>
      </c>
    </row>
    <row r="42" spans="1:26" x14ac:dyDescent="0.2">
      <c r="A42" s="9">
        <v>1912</v>
      </c>
      <c r="B42" s="9" t="s">
        <v>209</v>
      </c>
      <c r="C42" s="9"/>
      <c r="D42" s="9" t="s">
        <v>129</v>
      </c>
      <c r="E42" s="9">
        <v>100</v>
      </c>
      <c r="F42" s="10" t="s">
        <v>230</v>
      </c>
      <c r="G42" s="10" t="s">
        <v>231</v>
      </c>
      <c r="H42" s="11">
        <v>34</v>
      </c>
      <c r="I42" s="12">
        <v>8</v>
      </c>
      <c r="J42" s="13">
        <v>26</v>
      </c>
      <c r="K42" s="12">
        <v>27</v>
      </c>
      <c r="L42" s="12">
        <v>12.5</v>
      </c>
      <c r="M42" s="14">
        <v>27</v>
      </c>
      <c r="N42" s="11">
        <v>26</v>
      </c>
      <c r="O42" s="12">
        <v>14</v>
      </c>
      <c r="P42" s="13">
        <v>26</v>
      </c>
      <c r="Q42" s="12">
        <v>24.5</v>
      </c>
      <c r="R42" s="12">
        <v>11.5</v>
      </c>
      <c r="S42" s="14">
        <v>25</v>
      </c>
      <c r="T42" s="11">
        <v>23.5</v>
      </c>
      <c r="U42" s="12">
        <v>12.5</v>
      </c>
      <c r="V42" s="13">
        <v>24</v>
      </c>
      <c r="W42" s="12">
        <v>25</v>
      </c>
      <c r="X42" s="12">
        <v>13.5</v>
      </c>
      <c r="Y42" s="13">
        <v>20.5</v>
      </c>
    </row>
    <row r="43" spans="1:26" x14ac:dyDescent="0.2">
      <c r="A43" s="9" t="s">
        <v>232</v>
      </c>
      <c r="B43" s="9"/>
      <c r="C43" s="9"/>
      <c r="D43" s="9" t="s">
        <v>69</v>
      </c>
      <c r="E43" s="9">
        <v>10</v>
      </c>
      <c r="F43" s="10" t="s">
        <v>233</v>
      </c>
      <c r="G43" s="10" t="s">
        <v>70</v>
      </c>
      <c r="H43" s="11">
        <v>39</v>
      </c>
      <c r="I43" s="12">
        <v>9</v>
      </c>
      <c r="J43" s="13">
        <v>25</v>
      </c>
      <c r="K43" s="12">
        <v>26</v>
      </c>
      <c r="L43" s="12">
        <v>11.5</v>
      </c>
      <c r="M43" s="14">
        <v>27</v>
      </c>
      <c r="N43" s="11">
        <v>24.2</v>
      </c>
      <c r="O43" s="12">
        <v>13</v>
      </c>
      <c r="P43" s="13">
        <v>27</v>
      </c>
      <c r="Q43" s="12">
        <v>24</v>
      </c>
      <c r="R43" s="12">
        <v>11</v>
      </c>
      <c r="S43" s="14">
        <v>25.1</v>
      </c>
      <c r="T43" s="11">
        <v>24</v>
      </c>
      <c r="U43" s="12">
        <v>13</v>
      </c>
      <c r="V43" s="13">
        <v>24</v>
      </c>
      <c r="W43" s="12">
        <v>24.5</v>
      </c>
      <c r="X43" s="12">
        <v>14</v>
      </c>
      <c r="Y43" s="13">
        <v>20.5</v>
      </c>
    </row>
    <row r="44" spans="1:26" x14ac:dyDescent="0.2">
      <c r="A44" s="9" t="s">
        <v>234</v>
      </c>
      <c r="B44" s="9" t="s">
        <v>209</v>
      </c>
      <c r="C44" s="9"/>
      <c r="D44" s="9" t="s">
        <v>129</v>
      </c>
      <c r="E44" s="9">
        <v>100</v>
      </c>
      <c r="F44" s="10" t="s">
        <v>235</v>
      </c>
      <c r="G44" s="10" t="s">
        <v>236</v>
      </c>
      <c r="H44" s="11">
        <v>34</v>
      </c>
      <c r="I44" s="12">
        <v>7</v>
      </c>
      <c r="J44" s="13">
        <v>25</v>
      </c>
      <c r="K44" s="12">
        <v>26</v>
      </c>
      <c r="L44" s="12">
        <v>10.5</v>
      </c>
      <c r="M44" s="14">
        <v>26</v>
      </c>
      <c r="N44" s="11">
        <v>24</v>
      </c>
      <c r="O44" s="12">
        <v>12</v>
      </c>
      <c r="P44" s="13">
        <v>25.5</v>
      </c>
      <c r="Q44" s="12">
        <v>24.5</v>
      </c>
      <c r="R44" s="12">
        <v>10.5</v>
      </c>
      <c r="S44" s="14">
        <v>26</v>
      </c>
      <c r="T44" s="11">
        <v>24</v>
      </c>
      <c r="U44" s="12">
        <v>12.5</v>
      </c>
      <c r="V44" s="13">
        <v>23</v>
      </c>
      <c r="W44" s="12">
        <v>22</v>
      </c>
      <c r="X44" s="12">
        <v>12.5</v>
      </c>
      <c r="Y44" s="13">
        <v>18</v>
      </c>
    </row>
    <row r="45" spans="1:26" x14ac:dyDescent="0.2">
      <c r="A45" s="9"/>
      <c r="B45" s="9"/>
      <c r="C45" s="9" t="s">
        <v>126</v>
      </c>
      <c r="D45" s="9" t="s">
        <v>69</v>
      </c>
      <c r="E45" s="9">
        <v>100</v>
      </c>
      <c r="F45" s="10" t="s">
        <v>34</v>
      </c>
      <c r="G45" s="10" t="s">
        <v>72</v>
      </c>
      <c r="H45" s="11">
        <v>35.5</v>
      </c>
      <c r="I45" s="12">
        <v>7.5</v>
      </c>
      <c r="J45" s="13">
        <v>25</v>
      </c>
      <c r="K45" s="12">
        <v>26.5</v>
      </c>
      <c r="L45" s="12">
        <v>8.3000000000000007</v>
      </c>
      <c r="M45" s="14">
        <v>27</v>
      </c>
      <c r="N45" s="11">
        <v>26</v>
      </c>
      <c r="O45" s="12">
        <v>12</v>
      </c>
      <c r="P45" s="13">
        <v>27.2</v>
      </c>
      <c r="Q45" s="12">
        <v>24.5</v>
      </c>
      <c r="R45" s="12">
        <v>10.5</v>
      </c>
      <c r="S45" s="14">
        <v>26</v>
      </c>
      <c r="T45" s="11">
        <v>23.5</v>
      </c>
      <c r="U45" s="12">
        <v>11</v>
      </c>
      <c r="V45" s="13">
        <v>24.5</v>
      </c>
      <c r="W45" s="12">
        <v>25.5</v>
      </c>
      <c r="X45" s="12">
        <v>11.9</v>
      </c>
      <c r="Y45" s="13">
        <v>20</v>
      </c>
    </row>
    <row r="46" spans="1:26" x14ac:dyDescent="0.2">
      <c r="A46" s="9" t="s">
        <v>237</v>
      </c>
      <c r="B46" s="9"/>
      <c r="C46" s="9"/>
      <c r="D46" s="9" t="s">
        <v>69</v>
      </c>
      <c r="E46" s="9" t="s">
        <v>123</v>
      </c>
      <c r="F46" s="10" t="s">
        <v>238</v>
      </c>
      <c r="G46" s="10" t="s">
        <v>239</v>
      </c>
      <c r="H46" s="11">
        <v>34</v>
      </c>
      <c r="I46" s="12">
        <v>7.2</v>
      </c>
      <c r="J46" s="13">
        <v>24</v>
      </c>
      <c r="K46" s="12">
        <v>28</v>
      </c>
      <c r="L46" s="12">
        <v>11.2</v>
      </c>
      <c r="M46" s="14">
        <v>24.5</v>
      </c>
      <c r="N46" s="11">
        <v>26.2</v>
      </c>
      <c r="O46" s="12">
        <v>11.7</v>
      </c>
      <c r="P46" s="13">
        <v>24</v>
      </c>
      <c r="Q46" s="12">
        <v>25.2</v>
      </c>
      <c r="R46" s="12">
        <v>12</v>
      </c>
      <c r="S46" s="14">
        <v>24.5</v>
      </c>
      <c r="T46" s="11">
        <v>24.5</v>
      </c>
      <c r="U46" s="12">
        <v>13.5</v>
      </c>
      <c r="V46" s="13">
        <v>23</v>
      </c>
      <c r="W46" s="12">
        <v>24</v>
      </c>
      <c r="X46" s="12">
        <v>13</v>
      </c>
      <c r="Y46" s="13">
        <v>20</v>
      </c>
    </row>
    <row r="47" spans="1:26" x14ac:dyDescent="0.2">
      <c r="A47" s="9"/>
      <c r="B47" s="9"/>
      <c r="C47" s="9" t="s">
        <v>126</v>
      </c>
      <c r="D47" s="9" t="s">
        <v>129</v>
      </c>
      <c r="E47" s="9">
        <v>100</v>
      </c>
      <c r="F47" s="10" t="s">
        <v>240</v>
      </c>
      <c r="G47" s="10" t="s">
        <v>241</v>
      </c>
      <c r="H47" s="11">
        <v>33</v>
      </c>
      <c r="I47" s="12">
        <v>7</v>
      </c>
      <c r="J47" s="13">
        <v>24</v>
      </c>
      <c r="K47" s="12">
        <v>25</v>
      </c>
      <c r="L47" s="12">
        <v>9</v>
      </c>
      <c r="M47" s="14">
        <v>25</v>
      </c>
      <c r="N47" s="11">
        <v>25</v>
      </c>
      <c r="O47" s="12">
        <v>11</v>
      </c>
      <c r="P47" s="13">
        <v>25</v>
      </c>
      <c r="Q47" s="12">
        <v>24</v>
      </c>
      <c r="R47" s="12">
        <v>11.5</v>
      </c>
      <c r="S47" s="14">
        <v>24</v>
      </c>
      <c r="T47" s="11">
        <v>23</v>
      </c>
      <c r="U47" s="12">
        <v>11.5</v>
      </c>
      <c r="V47" s="13">
        <v>23</v>
      </c>
      <c r="W47" s="12">
        <v>21</v>
      </c>
      <c r="X47" s="12">
        <v>11</v>
      </c>
      <c r="Y47" s="13">
        <v>17.5</v>
      </c>
    </row>
    <row r="48" spans="1:26" x14ac:dyDescent="0.2">
      <c r="A48" s="9" t="s">
        <v>242</v>
      </c>
      <c r="B48" s="9"/>
      <c r="C48" s="9"/>
      <c r="D48" s="9" t="s">
        <v>69</v>
      </c>
      <c r="E48" s="9">
        <v>100</v>
      </c>
      <c r="F48" s="10" t="s">
        <v>243</v>
      </c>
      <c r="G48" s="10" t="s">
        <v>244</v>
      </c>
      <c r="H48" s="11">
        <v>33</v>
      </c>
      <c r="I48" s="12">
        <v>6</v>
      </c>
      <c r="J48" s="13">
        <v>23</v>
      </c>
      <c r="K48" s="12">
        <v>25.1</v>
      </c>
      <c r="L48" s="12">
        <v>8.1</v>
      </c>
      <c r="M48" s="14">
        <v>25.1</v>
      </c>
      <c r="N48" s="11">
        <v>27</v>
      </c>
      <c r="O48" s="12">
        <v>9</v>
      </c>
      <c r="P48" s="13">
        <v>26.8</v>
      </c>
      <c r="Q48" s="12">
        <v>25</v>
      </c>
      <c r="R48" s="12">
        <v>10</v>
      </c>
      <c r="S48" s="14">
        <v>24</v>
      </c>
      <c r="T48" s="11">
        <v>24.5</v>
      </c>
      <c r="U48" s="12">
        <v>12</v>
      </c>
      <c r="V48" s="13">
        <v>23</v>
      </c>
      <c r="W48" s="12">
        <v>24</v>
      </c>
      <c r="X48" s="12">
        <v>10</v>
      </c>
      <c r="Y48" s="13">
        <v>18</v>
      </c>
    </row>
    <row r="49" spans="1:58" x14ac:dyDescent="0.2">
      <c r="A49" s="9" t="s">
        <v>242</v>
      </c>
      <c r="B49" s="9"/>
      <c r="C49" s="9"/>
      <c r="D49" s="9" t="s">
        <v>69</v>
      </c>
      <c r="E49" s="9">
        <v>100</v>
      </c>
      <c r="F49" s="10" t="s">
        <v>66</v>
      </c>
      <c r="G49" s="10" t="s">
        <v>42</v>
      </c>
      <c r="H49" s="11">
        <v>33.5</v>
      </c>
      <c r="I49" s="12">
        <v>7</v>
      </c>
      <c r="J49" s="13">
        <v>25</v>
      </c>
      <c r="K49" s="12">
        <v>26</v>
      </c>
      <c r="L49" s="12">
        <v>9</v>
      </c>
      <c r="M49" s="14">
        <v>26</v>
      </c>
      <c r="N49" s="11">
        <v>26.5</v>
      </c>
      <c r="O49" s="12">
        <v>10</v>
      </c>
      <c r="P49" s="13">
        <v>26</v>
      </c>
      <c r="Q49" s="12">
        <v>25</v>
      </c>
      <c r="R49" s="12">
        <v>9.5</v>
      </c>
      <c r="S49" s="14">
        <v>26</v>
      </c>
      <c r="T49" s="11">
        <v>25</v>
      </c>
      <c r="U49" s="12">
        <v>11.1</v>
      </c>
      <c r="V49" s="13">
        <v>24.5</v>
      </c>
      <c r="W49" s="12">
        <v>26</v>
      </c>
      <c r="X49" s="12">
        <v>11.1</v>
      </c>
      <c r="Y49" s="13">
        <v>20.2</v>
      </c>
    </row>
    <row r="50" spans="1:58" x14ac:dyDescent="0.2">
      <c r="A50" s="9" t="s">
        <v>242</v>
      </c>
      <c r="B50" s="9"/>
      <c r="C50" s="9"/>
      <c r="D50" s="9" t="s">
        <v>129</v>
      </c>
      <c r="E50" s="9" t="s">
        <v>245</v>
      </c>
      <c r="F50" s="10" t="s">
        <v>44</v>
      </c>
      <c r="G50" s="10" t="s">
        <v>246</v>
      </c>
      <c r="H50" s="11">
        <v>36</v>
      </c>
      <c r="I50" s="12">
        <v>7</v>
      </c>
      <c r="J50" s="13">
        <v>24</v>
      </c>
      <c r="K50" s="12">
        <v>24</v>
      </c>
      <c r="L50" s="12">
        <v>9.1</v>
      </c>
      <c r="M50" s="12">
        <v>25.1</v>
      </c>
      <c r="N50" s="11">
        <v>23</v>
      </c>
      <c r="O50" s="12">
        <v>10.8</v>
      </c>
      <c r="P50" s="13">
        <v>27.1</v>
      </c>
      <c r="Q50" s="30" t="s">
        <v>142</v>
      </c>
      <c r="R50" s="31" t="s">
        <v>142</v>
      </c>
      <c r="S50" s="29" t="s">
        <v>142</v>
      </c>
      <c r="T50" s="30" t="s">
        <v>142</v>
      </c>
      <c r="U50" s="31" t="s">
        <v>142</v>
      </c>
      <c r="V50" s="29" t="s">
        <v>142</v>
      </c>
      <c r="W50" s="28" t="s">
        <v>142</v>
      </c>
      <c r="X50" s="28" t="s">
        <v>142</v>
      </c>
      <c r="Y50" s="29" t="s">
        <v>142</v>
      </c>
    </row>
    <row r="51" spans="1:58" x14ac:dyDescent="0.2">
      <c r="A51" s="9" t="s">
        <v>242</v>
      </c>
      <c r="B51" s="9"/>
      <c r="C51" s="9"/>
      <c r="D51" s="9" t="s">
        <v>129</v>
      </c>
      <c r="E51" s="9">
        <v>100</v>
      </c>
      <c r="F51" s="10" t="s">
        <v>43</v>
      </c>
      <c r="G51" s="10" t="s">
        <v>247</v>
      </c>
      <c r="H51" s="11">
        <v>32</v>
      </c>
      <c r="I51" s="12">
        <v>8.6999999999999993</v>
      </c>
      <c r="J51" s="13">
        <v>22</v>
      </c>
      <c r="K51" s="12">
        <v>24</v>
      </c>
      <c r="L51" s="12">
        <v>12</v>
      </c>
      <c r="M51" s="12">
        <v>24</v>
      </c>
      <c r="N51" s="11">
        <v>23</v>
      </c>
      <c r="O51" s="12">
        <v>12</v>
      </c>
      <c r="P51" s="13">
        <v>24</v>
      </c>
      <c r="Q51" s="12">
        <v>22</v>
      </c>
      <c r="R51" s="12">
        <v>11.3</v>
      </c>
      <c r="S51" s="12">
        <v>23</v>
      </c>
      <c r="T51" s="11">
        <v>21.2</v>
      </c>
      <c r="U51" s="12">
        <v>11.8</v>
      </c>
      <c r="V51" s="13">
        <v>22</v>
      </c>
      <c r="W51" s="12">
        <v>22</v>
      </c>
      <c r="X51" s="12">
        <v>12</v>
      </c>
      <c r="Y51" s="13">
        <v>19</v>
      </c>
    </row>
    <row r="52" spans="1:58" x14ac:dyDescent="0.2">
      <c r="A52" s="9" t="s">
        <v>242</v>
      </c>
      <c r="B52" s="9"/>
      <c r="C52" s="9"/>
      <c r="D52" s="9" t="s">
        <v>129</v>
      </c>
      <c r="E52" s="9">
        <v>1</v>
      </c>
      <c r="F52" s="10" t="s">
        <v>248</v>
      </c>
      <c r="G52" s="10" t="s">
        <v>249</v>
      </c>
      <c r="H52" s="30" t="s">
        <v>142</v>
      </c>
      <c r="I52" s="31" t="s">
        <v>142</v>
      </c>
      <c r="J52" s="29" t="s">
        <v>142</v>
      </c>
      <c r="K52" s="30" t="s">
        <v>142</v>
      </c>
      <c r="L52" s="31" t="s">
        <v>142</v>
      </c>
      <c r="M52" s="29" t="s">
        <v>142</v>
      </c>
      <c r="N52" s="30" t="s">
        <v>142</v>
      </c>
      <c r="O52" s="31" t="s">
        <v>142</v>
      </c>
      <c r="P52" s="29" t="s">
        <v>142</v>
      </c>
      <c r="Q52" s="12">
        <v>21.5</v>
      </c>
      <c r="R52" s="12">
        <v>10.8</v>
      </c>
      <c r="S52" s="14">
        <v>24</v>
      </c>
      <c r="T52" s="11">
        <v>20</v>
      </c>
      <c r="U52" s="12">
        <v>10</v>
      </c>
      <c r="V52" s="13">
        <v>22</v>
      </c>
      <c r="W52" s="12">
        <v>24</v>
      </c>
      <c r="X52" s="12">
        <v>11</v>
      </c>
      <c r="Y52" s="13">
        <v>21</v>
      </c>
      <c r="Z52" s="12"/>
    </row>
    <row r="53" spans="1:58" x14ac:dyDescent="0.2">
      <c r="A53" s="9"/>
      <c r="B53" s="9" t="s">
        <v>209</v>
      </c>
      <c r="C53" s="9" t="s">
        <v>250</v>
      </c>
      <c r="D53" s="9" t="s">
        <v>69</v>
      </c>
      <c r="E53" s="9">
        <v>100</v>
      </c>
      <c r="F53" s="10" t="s">
        <v>251</v>
      </c>
      <c r="G53" s="10" t="s">
        <v>252</v>
      </c>
      <c r="H53" s="11">
        <v>35</v>
      </c>
      <c r="I53" s="12">
        <v>7</v>
      </c>
      <c r="J53" s="13">
        <v>25</v>
      </c>
      <c r="K53" s="12">
        <v>26.6</v>
      </c>
      <c r="L53" s="12">
        <v>9.3000000000000007</v>
      </c>
      <c r="M53" s="12">
        <v>26.5</v>
      </c>
      <c r="N53" s="11">
        <v>25</v>
      </c>
      <c r="O53" s="12">
        <v>11.7</v>
      </c>
      <c r="P53" s="13">
        <v>27.2</v>
      </c>
      <c r="Q53" s="12">
        <v>23.5</v>
      </c>
      <c r="R53" s="12">
        <v>11.4</v>
      </c>
      <c r="S53" s="24" t="s">
        <v>41</v>
      </c>
      <c r="T53" s="11">
        <v>24.4</v>
      </c>
      <c r="U53" s="12">
        <v>11.8</v>
      </c>
      <c r="V53" s="13">
        <v>25.7</v>
      </c>
      <c r="W53" s="12">
        <v>27.4</v>
      </c>
      <c r="X53" s="12">
        <v>11.5</v>
      </c>
      <c r="Y53" s="13">
        <v>22</v>
      </c>
    </row>
    <row r="54" spans="1:58" x14ac:dyDescent="0.2">
      <c r="A54" s="9"/>
      <c r="B54" s="9" t="s">
        <v>209</v>
      </c>
      <c r="C54" s="9" t="s">
        <v>250</v>
      </c>
      <c r="D54" s="9" t="s">
        <v>69</v>
      </c>
      <c r="E54" s="9"/>
      <c r="F54" s="10" t="s">
        <v>253</v>
      </c>
      <c r="G54" s="10" t="s">
        <v>0</v>
      </c>
      <c r="H54" s="11">
        <v>38.5</v>
      </c>
      <c r="I54" s="12">
        <v>8</v>
      </c>
      <c r="J54" s="13">
        <v>23.7</v>
      </c>
      <c r="K54" s="12">
        <v>25</v>
      </c>
      <c r="L54" s="12">
        <v>8.8000000000000007</v>
      </c>
      <c r="M54" s="12">
        <v>25.5</v>
      </c>
      <c r="N54" s="11">
        <v>24.2</v>
      </c>
      <c r="O54" s="12">
        <v>10</v>
      </c>
      <c r="P54" s="13">
        <v>24</v>
      </c>
      <c r="Q54" s="12">
        <v>22.8</v>
      </c>
      <c r="R54" s="12">
        <v>10.5</v>
      </c>
      <c r="S54" s="12">
        <v>24.4</v>
      </c>
      <c r="T54" s="11">
        <v>22.5</v>
      </c>
      <c r="U54" s="12">
        <v>11.1</v>
      </c>
      <c r="V54" s="13">
        <v>23.4</v>
      </c>
      <c r="W54" s="12">
        <v>22.7</v>
      </c>
      <c r="X54" s="12">
        <v>11</v>
      </c>
      <c r="Y54" s="13">
        <v>24.8</v>
      </c>
      <c r="Z54" s="12"/>
    </row>
    <row r="55" spans="1:58" x14ac:dyDescent="0.2">
      <c r="A55" s="9" t="s">
        <v>1</v>
      </c>
      <c r="B55" s="10" t="s">
        <v>2</v>
      </c>
      <c r="C55" s="10" t="s">
        <v>3</v>
      </c>
      <c r="D55" s="9" t="s">
        <v>69</v>
      </c>
      <c r="E55" s="9">
        <v>1</v>
      </c>
      <c r="F55" s="10" t="s">
        <v>4</v>
      </c>
      <c r="G55" s="10" t="s">
        <v>5</v>
      </c>
      <c r="H55" s="25" t="s">
        <v>35</v>
      </c>
      <c r="I55" s="26" t="s">
        <v>36</v>
      </c>
      <c r="J55" s="29" t="s">
        <v>142</v>
      </c>
      <c r="K55" s="26" t="s">
        <v>37</v>
      </c>
      <c r="L55" s="26" t="s">
        <v>38</v>
      </c>
      <c r="M55" s="26" t="s">
        <v>39</v>
      </c>
      <c r="N55" s="25">
        <v>24.5</v>
      </c>
      <c r="O55" s="26">
        <v>11.8</v>
      </c>
      <c r="P55" s="27">
        <v>28</v>
      </c>
      <c r="Q55" s="26">
        <v>21.5</v>
      </c>
      <c r="R55" s="26">
        <v>10</v>
      </c>
      <c r="S55" s="26">
        <v>26</v>
      </c>
      <c r="T55" s="25">
        <v>23</v>
      </c>
      <c r="U55" s="26">
        <v>12.5</v>
      </c>
      <c r="V55" s="27">
        <v>26</v>
      </c>
      <c r="W55" s="26">
        <v>23</v>
      </c>
      <c r="X55" s="26">
        <v>11</v>
      </c>
      <c r="Y55" s="27">
        <v>23</v>
      </c>
      <c r="Z55" s="26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</row>
    <row r="56" spans="1:58" x14ac:dyDescent="0.2">
      <c r="A56" s="9"/>
      <c r="B56" s="9"/>
      <c r="C56" s="9"/>
      <c r="D56" s="9" t="s">
        <v>129</v>
      </c>
      <c r="E56" s="9">
        <v>1</v>
      </c>
      <c r="F56" s="10" t="s">
        <v>6</v>
      </c>
      <c r="G56" s="10" t="s">
        <v>7</v>
      </c>
      <c r="H56" s="11">
        <v>32</v>
      </c>
      <c r="I56" s="12">
        <v>7.3</v>
      </c>
      <c r="J56" s="29" t="s">
        <v>142</v>
      </c>
      <c r="K56" s="12">
        <v>25.5</v>
      </c>
      <c r="L56" s="12">
        <v>8.6999999999999993</v>
      </c>
      <c r="M56" s="14">
        <v>27.5</v>
      </c>
      <c r="N56" s="11">
        <v>25</v>
      </c>
      <c r="O56" s="12">
        <v>11.1</v>
      </c>
      <c r="P56" s="13">
        <v>27</v>
      </c>
      <c r="Q56" s="12">
        <v>23.1</v>
      </c>
      <c r="R56" s="12">
        <v>9.5</v>
      </c>
      <c r="S56" s="14">
        <v>25</v>
      </c>
      <c r="T56" s="11">
        <v>22.7</v>
      </c>
      <c r="U56" s="12">
        <v>10</v>
      </c>
      <c r="V56" s="13">
        <v>24.5</v>
      </c>
      <c r="W56" s="12">
        <v>26</v>
      </c>
      <c r="X56" s="12">
        <v>11</v>
      </c>
      <c r="Y56" s="13">
        <v>22.5</v>
      </c>
    </row>
    <row r="57" spans="1:58" x14ac:dyDescent="0.2">
      <c r="A57" s="9"/>
      <c r="B57" s="9"/>
      <c r="C57" s="9"/>
      <c r="D57" s="9" t="s">
        <v>69</v>
      </c>
      <c r="E57" s="9">
        <v>10</v>
      </c>
      <c r="F57" s="10" t="s">
        <v>8</v>
      </c>
      <c r="G57" s="10" t="s">
        <v>9</v>
      </c>
      <c r="H57" s="11">
        <v>32</v>
      </c>
      <c r="I57" s="12">
        <v>6.9</v>
      </c>
      <c r="J57" s="13">
        <v>23.7</v>
      </c>
      <c r="K57" s="12">
        <v>25.7</v>
      </c>
      <c r="L57" s="12">
        <v>8.5</v>
      </c>
      <c r="M57" s="14">
        <v>26</v>
      </c>
      <c r="N57" s="11">
        <v>25.1</v>
      </c>
      <c r="O57" s="12">
        <v>10.7</v>
      </c>
      <c r="P57" s="13">
        <v>27</v>
      </c>
      <c r="Q57" s="12">
        <v>24.5</v>
      </c>
      <c r="R57" s="12">
        <v>10</v>
      </c>
      <c r="S57" s="14">
        <v>26</v>
      </c>
      <c r="T57" s="11">
        <v>23</v>
      </c>
      <c r="U57" s="12">
        <v>11.2</v>
      </c>
      <c r="V57" s="13">
        <v>23</v>
      </c>
      <c r="W57" s="12">
        <v>26.7</v>
      </c>
      <c r="X57" s="12">
        <v>12</v>
      </c>
      <c r="Y57" s="13">
        <v>20</v>
      </c>
    </row>
    <row r="58" spans="1:58" x14ac:dyDescent="0.2">
      <c r="A58" s="9"/>
      <c r="B58" s="9"/>
      <c r="C58" s="9"/>
      <c r="D58" s="9" t="s">
        <v>129</v>
      </c>
      <c r="E58" s="9">
        <v>10</v>
      </c>
      <c r="F58" s="10" t="s">
        <v>10</v>
      </c>
      <c r="G58" s="10" t="s">
        <v>11</v>
      </c>
      <c r="H58" s="11">
        <v>36</v>
      </c>
      <c r="I58" s="12">
        <v>7.1</v>
      </c>
      <c r="J58" s="13">
        <v>25.5</v>
      </c>
      <c r="K58" s="12">
        <v>28</v>
      </c>
      <c r="L58" s="12">
        <v>8.1</v>
      </c>
      <c r="M58" s="14">
        <v>25.5</v>
      </c>
      <c r="N58" s="11">
        <v>26.5</v>
      </c>
      <c r="O58" s="12">
        <v>9.8000000000000007</v>
      </c>
      <c r="P58" s="13">
        <v>28</v>
      </c>
      <c r="Q58" s="12">
        <v>25.5</v>
      </c>
      <c r="R58" s="12">
        <v>10</v>
      </c>
      <c r="S58" s="14">
        <v>25.5</v>
      </c>
      <c r="T58" s="11">
        <v>25.2</v>
      </c>
      <c r="U58" s="12">
        <v>10.8</v>
      </c>
      <c r="V58" s="13">
        <v>25</v>
      </c>
      <c r="W58" s="12">
        <v>26</v>
      </c>
      <c r="X58" s="12">
        <v>11.8</v>
      </c>
      <c r="Y58" s="13">
        <v>20</v>
      </c>
    </row>
    <row r="59" spans="1:58" x14ac:dyDescent="0.2">
      <c r="A59" s="8"/>
      <c r="B59" s="8"/>
      <c r="C59" s="8"/>
      <c r="D59" s="9" t="s">
        <v>69</v>
      </c>
      <c r="E59" s="9">
        <v>10</v>
      </c>
      <c r="F59" s="10" t="s">
        <v>12</v>
      </c>
      <c r="G59" s="10" t="s">
        <v>13</v>
      </c>
      <c r="H59" s="25">
        <v>33.5</v>
      </c>
      <c r="I59" s="12">
        <v>6.7</v>
      </c>
      <c r="J59" s="13">
        <v>26.5</v>
      </c>
      <c r="K59" s="12">
        <v>27.3</v>
      </c>
      <c r="L59" s="14">
        <v>10</v>
      </c>
      <c r="M59" s="13">
        <v>27.5</v>
      </c>
      <c r="N59" s="12">
        <v>27</v>
      </c>
      <c r="O59" s="12">
        <v>12.3</v>
      </c>
      <c r="P59" s="13">
        <v>26.7</v>
      </c>
      <c r="Q59" s="12">
        <v>24.5</v>
      </c>
      <c r="R59" s="14">
        <v>9.1</v>
      </c>
      <c r="S59" s="13">
        <v>25</v>
      </c>
      <c r="T59" s="12">
        <v>25</v>
      </c>
      <c r="U59" s="12">
        <v>12.2</v>
      </c>
      <c r="V59" s="13">
        <v>24</v>
      </c>
      <c r="W59" s="12">
        <v>25</v>
      </c>
      <c r="X59" s="14">
        <v>12.2</v>
      </c>
      <c r="Y59" s="13">
        <v>22</v>
      </c>
    </row>
    <row r="60" spans="1:58" x14ac:dyDescent="0.2">
      <c r="A60" s="9"/>
      <c r="B60" s="9"/>
      <c r="C60" s="9"/>
      <c r="D60" s="9" t="s">
        <v>129</v>
      </c>
      <c r="E60" s="9">
        <v>10</v>
      </c>
      <c r="F60" s="10" t="s">
        <v>14</v>
      </c>
      <c r="G60" s="10" t="s">
        <v>15</v>
      </c>
      <c r="H60" s="11">
        <v>35.5</v>
      </c>
      <c r="I60" s="12">
        <v>6.8</v>
      </c>
      <c r="J60" s="13">
        <v>26</v>
      </c>
      <c r="K60" s="12">
        <v>28</v>
      </c>
      <c r="L60" s="12">
        <v>9</v>
      </c>
      <c r="M60" s="14">
        <v>28</v>
      </c>
      <c r="N60" s="11">
        <v>27</v>
      </c>
      <c r="O60" s="12">
        <v>11.1</v>
      </c>
      <c r="P60" s="13">
        <v>26.2</v>
      </c>
      <c r="Q60" s="12">
        <v>26</v>
      </c>
      <c r="R60" s="12">
        <v>10</v>
      </c>
      <c r="S60" s="14">
        <v>25.1</v>
      </c>
      <c r="T60" s="11">
        <v>25</v>
      </c>
      <c r="U60" s="12">
        <v>10.5</v>
      </c>
      <c r="V60" s="13">
        <v>23.5</v>
      </c>
      <c r="W60" s="12">
        <v>24</v>
      </c>
      <c r="X60" s="12">
        <v>12</v>
      </c>
      <c r="Y60" s="13">
        <v>21</v>
      </c>
    </row>
    <row r="61" spans="1:58" x14ac:dyDescent="0.2">
      <c r="A61" s="9"/>
      <c r="B61" s="9"/>
      <c r="C61" s="9"/>
      <c r="D61" s="9" t="s">
        <v>69</v>
      </c>
      <c r="E61" s="9">
        <v>100</v>
      </c>
      <c r="F61" s="10" t="s">
        <v>16</v>
      </c>
      <c r="G61" s="10" t="s">
        <v>17</v>
      </c>
      <c r="H61" s="11">
        <v>34</v>
      </c>
      <c r="I61" s="12">
        <v>7.3</v>
      </c>
      <c r="J61" s="13">
        <v>23.8</v>
      </c>
      <c r="K61" s="12">
        <v>28</v>
      </c>
      <c r="L61" s="12">
        <v>10</v>
      </c>
      <c r="M61" s="14">
        <v>27</v>
      </c>
      <c r="N61" s="11">
        <v>27</v>
      </c>
      <c r="O61" s="12">
        <v>11.5</v>
      </c>
      <c r="P61" s="13">
        <v>27</v>
      </c>
      <c r="Q61" s="12">
        <v>26</v>
      </c>
      <c r="R61" s="12">
        <v>10.199999999999999</v>
      </c>
      <c r="S61" s="14">
        <v>26.5</v>
      </c>
      <c r="T61" s="11">
        <v>25</v>
      </c>
      <c r="U61" s="12">
        <v>11</v>
      </c>
      <c r="V61" s="13">
        <v>25</v>
      </c>
      <c r="W61" s="12">
        <v>26.5</v>
      </c>
      <c r="X61" s="12">
        <v>12</v>
      </c>
      <c r="Y61" s="13">
        <v>21.5</v>
      </c>
    </row>
    <row r="62" spans="1:58" x14ac:dyDescent="0.2">
      <c r="A62" s="9"/>
      <c r="B62" s="9"/>
      <c r="C62" s="9"/>
      <c r="D62" s="9" t="s">
        <v>129</v>
      </c>
      <c r="E62" s="9">
        <v>10</v>
      </c>
      <c r="F62" s="10" t="s">
        <v>18</v>
      </c>
      <c r="G62" s="10" t="s">
        <v>19</v>
      </c>
      <c r="H62" s="11">
        <v>35</v>
      </c>
      <c r="I62" s="12">
        <v>7.8</v>
      </c>
      <c r="J62" s="13">
        <v>24.5</v>
      </c>
      <c r="K62" s="12">
        <v>27</v>
      </c>
      <c r="L62" s="12">
        <v>8.9</v>
      </c>
      <c r="M62" s="14">
        <v>26</v>
      </c>
      <c r="N62" s="11">
        <v>25</v>
      </c>
      <c r="O62" s="12">
        <v>10</v>
      </c>
      <c r="P62" s="13">
        <v>26.3</v>
      </c>
      <c r="Q62" s="12">
        <v>25</v>
      </c>
      <c r="R62" s="12">
        <v>10</v>
      </c>
      <c r="S62" s="14">
        <v>24.5</v>
      </c>
      <c r="T62" s="11">
        <v>23.3</v>
      </c>
      <c r="U62" s="12">
        <v>11</v>
      </c>
      <c r="V62" s="13">
        <v>23</v>
      </c>
      <c r="W62" s="12">
        <v>23</v>
      </c>
      <c r="X62" s="12">
        <v>10.5</v>
      </c>
      <c r="Y62" s="13">
        <v>18</v>
      </c>
    </row>
    <row r="63" spans="1:58" x14ac:dyDescent="0.2">
      <c r="A63" s="9"/>
      <c r="B63" s="9"/>
      <c r="C63" s="9"/>
      <c r="D63" s="9" t="s">
        <v>129</v>
      </c>
      <c r="E63" s="9">
        <v>100</v>
      </c>
      <c r="F63" s="10" t="s">
        <v>20</v>
      </c>
      <c r="G63" s="10" t="s">
        <v>21</v>
      </c>
      <c r="H63" s="11">
        <v>36</v>
      </c>
      <c r="I63" s="12">
        <v>7.3</v>
      </c>
      <c r="J63" s="13">
        <v>26.2</v>
      </c>
      <c r="K63" s="12">
        <v>27</v>
      </c>
      <c r="L63" s="12">
        <v>12</v>
      </c>
      <c r="M63" s="14">
        <v>28.1</v>
      </c>
      <c r="N63" s="11">
        <v>26</v>
      </c>
      <c r="O63" s="12">
        <v>11</v>
      </c>
      <c r="P63" s="13">
        <v>26</v>
      </c>
      <c r="Q63" s="12">
        <v>25</v>
      </c>
      <c r="R63" s="12">
        <v>10.199999999999999</v>
      </c>
      <c r="S63" s="14">
        <v>25</v>
      </c>
      <c r="T63" s="11">
        <v>25</v>
      </c>
      <c r="U63" s="12">
        <v>12.9</v>
      </c>
      <c r="V63" s="13">
        <v>25</v>
      </c>
      <c r="W63" s="12">
        <v>26.5</v>
      </c>
      <c r="X63" s="12">
        <v>12.7</v>
      </c>
      <c r="Y63" s="13">
        <v>20.5</v>
      </c>
    </row>
    <row r="64" spans="1:58" x14ac:dyDescent="0.2">
      <c r="A64" s="8"/>
      <c r="B64" s="8"/>
      <c r="C64" s="8"/>
      <c r="D64" s="9" t="s">
        <v>129</v>
      </c>
      <c r="E64" s="9">
        <v>100</v>
      </c>
      <c r="F64" s="10" t="s">
        <v>22</v>
      </c>
      <c r="G64" s="10" t="s">
        <v>23</v>
      </c>
      <c r="H64" s="11">
        <v>37</v>
      </c>
      <c r="I64" s="12">
        <v>6.3</v>
      </c>
      <c r="J64" s="13">
        <v>26</v>
      </c>
      <c r="K64" s="12">
        <v>28</v>
      </c>
      <c r="L64" s="12">
        <v>8</v>
      </c>
      <c r="M64" s="14">
        <v>28.9</v>
      </c>
      <c r="N64" s="11">
        <v>27</v>
      </c>
      <c r="O64" s="12">
        <v>11.1</v>
      </c>
      <c r="P64" s="13">
        <v>28.5</v>
      </c>
      <c r="Q64" s="12">
        <v>26</v>
      </c>
      <c r="R64" s="12">
        <v>10</v>
      </c>
      <c r="S64" s="14">
        <v>27.8</v>
      </c>
      <c r="T64" s="11">
        <v>25</v>
      </c>
      <c r="U64" s="12">
        <v>11.2</v>
      </c>
      <c r="V64" s="13">
        <v>26</v>
      </c>
      <c r="W64" s="12">
        <v>26</v>
      </c>
      <c r="X64" s="12">
        <v>13</v>
      </c>
      <c r="Y64" s="13">
        <v>20.7</v>
      </c>
    </row>
    <row r="65" spans="1:39" x14ac:dyDescent="0.2">
      <c r="A65" s="9"/>
      <c r="B65" s="9"/>
      <c r="C65" s="9"/>
      <c r="D65" s="9" t="s">
        <v>69</v>
      </c>
      <c r="E65" s="9">
        <v>100</v>
      </c>
      <c r="F65" s="10" t="s">
        <v>24</v>
      </c>
      <c r="G65" s="10" t="s">
        <v>25</v>
      </c>
      <c r="H65" s="11">
        <v>34</v>
      </c>
      <c r="I65" s="12">
        <v>7</v>
      </c>
      <c r="J65" s="13">
        <v>24.5</v>
      </c>
      <c r="K65" s="12">
        <v>26.5</v>
      </c>
      <c r="L65" s="12">
        <v>9</v>
      </c>
      <c r="M65" s="14">
        <v>26.2</v>
      </c>
      <c r="N65" s="11">
        <v>25.7</v>
      </c>
      <c r="O65" s="12">
        <v>11.1</v>
      </c>
      <c r="P65" s="13">
        <v>26.2</v>
      </c>
      <c r="Q65" s="12">
        <v>25</v>
      </c>
      <c r="R65" s="12">
        <v>9</v>
      </c>
      <c r="S65" s="14">
        <v>25.3</v>
      </c>
      <c r="T65" s="11">
        <v>24</v>
      </c>
      <c r="U65" s="12">
        <v>11</v>
      </c>
      <c r="V65" s="13">
        <v>24.1</v>
      </c>
      <c r="W65" s="12">
        <v>23.5</v>
      </c>
      <c r="X65" s="12">
        <v>11</v>
      </c>
      <c r="Y65" s="13">
        <v>18.5</v>
      </c>
    </row>
    <row r="66" spans="1:39" x14ac:dyDescent="0.2">
      <c r="A66" s="9"/>
      <c r="B66" s="9"/>
      <c r="C66" s="9"/>
      <c r="D66" s="9" t="s">
        <v>129</v>
      </c>
      <c r="E66" s="9">
        <v>3900</v>
      </c>
      <c r="F66" s="10" t="s">
        <v>26</v>
      </c>
      <c r="G66" s="10" t="s">
        <v>27</v>
      </c>
      <c r="H66" s="25" t="s">
        <v>40</v>
      </c>
      <c r="I66" s="12">
        <v>6.9</v>
      </c>
      <c r="J66" s="13">
        <v>25.5</v>
      </c>
      <c r="K66" s="12">
        <v>26.5</v>
      </c>
      <c r="L66" s="12">
        <v>8.1</v>
      </c>
      <c r="M66" s="14">
        <v>25.5</v>
      </c>
      <c r="N66" s="11">
        <v>27</v>
      </c>
      <c r="O66" s="12">
        <v>11</v>
      </c>
      <c r="P66" s="13">
        <v>25</v>
      </c>
      <c r="Q66" s="12">
        <v>26.5</v>
      </c>
      <c r="R66" s="12">
        <v>9.9</v>
      </c>
      <c r="S66" s="14">
        <v>25.5</v>
      </c>
      <c r="T66" s="11">
        <v>24.5</v>
      </c>
      <c r="U66" s="12">
        <v>11</v>
      </c>
      <c r="V66" s="13">
        <v>24</v>
      </c>
      <c r="W66" s="12">
        <v>24</v>
      </c>
      <c r="X66" s="12">
        <v>11</v>
      </c>
      <c r="Y66" s="13">
        <v>17</v>
      </c>
    </row>
    <row r="67" spans="1:39" x14ac:dyDescent="0.2">
      <c r="A67" s="9"/>
      <c r="B67" s="9"/>
      <c r="C67" s="9"/>
      <c r="D67" s="9" t="s">
        <v>69</v>
      </c>
      <c r="E67" s="9">
        <v>100</v>
      </c>
      <c r="F67" s="10" t="s">
        <v>28</v>
      </c>
      <c r="G67" s="10" t="s">
        <v>29</v>
      </c>
      <c r="H67" s="11">
        <v>34.9</v>
      </c>
      <c r="I67" s="12">
        <v>7.5</v>
      </c>
      <c r="J67" s="13">
        <v>25.7</v>
      </c>
      <c r="K67" s="12">
        <v>27</v>
      </c>
      <c r="L67" s="12">
        <v>10</v>
      </c>
      <c r="M67" s="14">
        <v>27.1</v>
      </c>
      <c r="N67" s="11">
        <v>27</v>
      </c>
      <c r="O67" s="12">
        <v>10.3</v>
      </c>
      <c r="P67" s="13">
        <v>25.9</v>
      </c>
      <c r="Q67" s="12">
        <v>25</v>
      </c>
      <c r="R67" s="12">
        <v>9.9</v>
      </c>
      <c r="S67" s="14">
        <v>26.5</v>
      </c>
      <c r="T67" s="11">
        <v>24</v>
      </c>
      <c r="U67" s="12">
        <v>12.2</v>
      </c>
      <c r="V67" s="13">
        <v>24</v>
      </c>
      <c r="W67" s="12">
        <v>24.3</v>
      </c>
      <c r="X67" s="12">
        <v>12.2</v>
      </c>
      <c r="Y67" s="13">
        <v>18.5</v>
      </c>
      <c r="AA67" s="12"/>
      <c r="AD67" s="12"/>
      <c r="AG67" s="12"/>
      <c r="AJ67" s="12"/>
      <c r="AM67" s="12"/>
    </row>
    <row r="68" spans="1:39" x14ac:dyDescent="0.2">
      <c r="A68" s="9"/>
      <c r="B68" s="9"/>
      <c r="C68" s="9"/>
      <c r="D68" s="9" t="s">
        <v>129</v>
      </c>
      <c r="E68" s="9">
        <v>100</v>
      </c>
      <c r="F68" s="10" t="s">
        <v>30</v>
      </c>
      <c r="G68" s="10" t="s">
        <v>31</v>
      </c>
      <c r="H68" s="11">
        <v>34</v>
      </c>
      <c r="I68" s="12">
        <v>6.8</v>
      </c>
      <c r="J68" s="13">
        <v>25</v>
      </c>
      <c r="K68" s="12">
        <v>27.3</v>
      </c>
      <c r="L68" s="12">
        <v>11</v>
      </c>
      <c r="M68" s="14">
        <v>27</v>
      </c>
      <c r="N68" s="11">
        <v>26</v>
      </c>
      <c r="O68" s="12">
        <v>13.1</v>
      </c>
      <c r="P68" s="13">
        <v>26.8</v>
      </c>
      <c r="Q68" s="12">
        <v>26</v>
      </c>
      <c r="R68" s="12">
        <v>11.1</v>
      </c>
      <c r="S68" s="14">
        <v>26.3</v>
      </c>
      <c r="T68" s="11">
        <v>26</v>
      </c>
      <c r="U68" s="12">
        <v>13</v>
      </c>
      <c r="V68" s="13">
        <v>26</v>
      </c>
      <c r="W68" s="12">
        <v>25</v>
      </c>
      <c r="X68" s="12">
        <v>13.7</v>
      </c>
      <c r="Y68" s="13">
        <v>22</v>
      </c>
    </row>
    <row r="69" spans="1:39" x14ac:dyDescent="0.2">
      <c r="A69" s="9"/>
      <c r="B69" s="9"/>
      <c r="C69" s="9"/>
      <c r="D69" s="9" t="s">
        <v>69</v>
      </c>
      <c r="E69" s="9">
        <v>10</v>
      </c>
      <c r="F69" s="10" t="s">
        <v>32</v>
      </c>
      <c r="G69" s="10" t="s">
        <v>33</v>
      </c>
      <c r="H69" s="11">
        <v>32</v>
      </c>
      <c r="I69" s="12">
        <v>7</v>
      </c>
      <c r="J69" s="13">
        <v>24.5</v>
      </c>
      <c r="K69" s="12">
        <v>26</v>
      </c>
      <c r="L69" s="12">
        <v>10.1</v>
      </c>
      <c r="M69" s="14">
        <v>26.5</v>
      </c>
      <c r="N69" s="11">
        <v>25</v>
      </c>
      <c r="O69" s="12">
        <v>12</v>
      </c>
      <c r="P69" s="13">
        <v>25.5</v>
      </c>
      <c r="Q69" s="12">
        <v>24</v>
      </c>
      <c r="R69" s="12">
        <v>10</v>
      </c>
      <c r="S69" s="14">
        <v>25</v>
      </c>
      <c r="T69" s="11">
        <v>24</v>
      </c>
      <c r="U69" s="12">
        <v>11.3</v>
      </c>
      <c r="V69" s="13">
        <v>24</v>
      </c>
      <c r="W69" s="12">
        <v>26</v>
      </c>
      <c r="X69" s="12">
        <v>13</v>
      </c>
      <c r="Y69" s="13">
        <v>18.5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Moyennes</vt:lpstr>
      <vt:lpstr>Feuil1!Zone_d_impression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2000-05-09T15:49:30Z</cp:lastPrinted>
  <dcterms:created xsi:type="dcterms:W3CDTF">2000-05-09T09:50:31Z</dcterms:created>
  <dcterms:modified xsi:type="dcterms:W3CDTF">2023-09-05T09:49:14Z</dcterms:modified>
</cp:coreProperties>
</file>